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badies\OneDrive - The George Washington University\Desktop\CEE Advising\"/>
    </mc:Choice>
  </mc:AlternateContent>
  <xr:revisionPtr revIDLastSave="0" documentId="13_ncr:1_{F3B33741-4CFF-428B-8007-317EFCD59985}" xr6:coauthVersionLast="47" xr6:coauthVersionMax="47" xr10:uidLastSave="{00000000-0000-0000-0000-000000000000}"/>
  <bookViews>
    <workbookView xWindow="-110" yWindow="-110" windowWidth="19420" windowHeight="10300" tabRatio="866" xr2:uid="{00000000-000D-0000-FFFF-FFFF00000000}"/>
  </bookViews>
  <sheets>
    <sheet name="NOTES" sheetId="14" r:id="rId1"/>
    <sheet name="CE Program" sheetId="1" r:id="rId2"/>
    <sheet name="Env. Eng Option" sheetId="19" r:id="rId3"/>
    <sheet name="NTE Req." sheetId="9" r:id="rId4"/>
    <sheet name="CE 5yr MSc Struc" sheetId="10" r:id="rId5"/>
    <sheet name="CE 5yr MSc Env" sheetId="11" r:id="rId6"/>
    <sheet name="Sus. Minor" sheetId="16" r:id="rId7"/>
    <sheet name="Course List" sheetId="2" r:id="rId8"/>
    <sheet name="Ph.D. &amp; M.Sc. Rules" sheetId="15" r:id="rId9"/>
    <sheet name="Certificate Degree" sheetId="17" r:id="rId10"/>
  </sheets>
  <definedNames>
    <definedName name="_xlnm.Print_Area" localSheetId="5">'CE 5yr MSc Env'!$B$1:$K$99</definedName>
    <definedName name="_xlnm.Print_Area" localSheetId="4">'CE 5yr MSc Struc'!$B$1:$K$99</definedName>
    <definedName name="_xlnm.Print_Area" localSheetId="1">'CE Program'!$B$1:$K$81</definedName>
    <definedName name="_xlnm.Print_Area" localSheetId="7">'Course List'!$A$7:$E$169</definedName>
    <definedName name="_xlnm.Print_Area" localSheetId="2">'Env. Eng Option'!$B$1:$K$81</definedName>
    <definedName name="_xlnm.Print_Area" localSheetId="0">NOTES!$B$2:$G$20</definedName>
    <definedName name="Z_01C77170_9B80_4B41_93A1_200096C3CB54_.wvu.PrintArea" localSheetId="5" hidden="1">'CE 5yr MSc Env'!$B$1:$K$99</definedName>
    <definedName name="Z_01C77170_9B80_4B41_93A1_200096C3CB54_.wvu.PrintArea" localSheetId="4" hidden="1">'CE 5yr MSc Struc'!$B$1:$K$99</definedName>
    <definedName name="Z_01C77170_9B80_4B41_93A1_200096C3CB54_.wvu.PrintArea" localSheetId="1" hidden="1">'CE Program'!$B$1:$K$81</definedName>
    <definedName name="Z_01C77170_9B80_4B41_93A1_200096C3CB54_.wvu.PrintArea" localSheetId="7" hidden="1">'Course List'!$A$7:$E$169</definedName>
    <definedName name="Z_01C77170_9B80_4B41_93A1_200096C3CB54_.wvu.PrintArea" localSheetId="2" hidden="1">'Env. Eng Option'!$B$1:$K$81</definedName>
    <definedName name="Z_01C77170_9B80_4B41_93A1_200096C3CB54_.wvu.PrintArea" localSheetId="0" hidden="1">NOTES!$B$2:$G$20</definedName>
  </definedNames>
  <calcPr calcId="191029"/>
  <customWorkbookViews>
    <customWorkbookView name="Main Page" guid="{01C77170-9B80-4B41-93A1-200096C3CB54}" maximized="1" xWindow="-8" yWindow="-8" windowWidth="1936" windowHeight="1066" tabRatio="843"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E69" i="19" l="1"/>
  <c r="E77" i="19"/>
  <c r="G69" i="19" s="1"/>
  <c r="E77" i="1"/>
  <c r="G77" i="19" l="1"/>
  <c r="L14" i="11"/>
  <c r="L12" i="11"/>
  <c r="L14" i="10"/>
  <c r="L12" i="10"/>
  <c r="L14" i="19"/>
  <c r="L12" i="19"/>
  <c r="C78" i="10" l="1"/>
  <c r="C80" i="10"/>
  <c r="D87" i="10"/>
  <c r="E87" i="10"/>
  <c r="F87" i="10"/>
  <c r="G87" i="10"/>
  <c r="H87" i="10"/>
  <c r="D88" i="10"/>
  <c r="E88" i="10"/>
  <c r="F88" i="10"/>
  <c r="G88" i="10"/>
  <c r="H88" i="10"/>
  <c r="K78" i="1"/>
  <c r="H78" i="1"/>
  <c r="H78" i="10" s="1"/>
  <c r="G78" i="1"/>
  <c r="G78" i="10" s="1"/>
  <c r="F78" i="1"/>
  <c r="F78" i="10" s="1"/>
  <c r="E78" i="1"/>
  <c r="E78" i="10" s="1"/>
  <c r="D78" i="1"/>
  <c r="D78" i="10" s="1"/>
  <c r="K99" i="11" l="1"/>
  <c r="K98" i="11"/>
  <c r="K97" i="11"/>
  <c r="K96" i="11"/>
  <c r="K95" i="11"/>
  <c r="K94" i="11"/>
  <c r="K93" i="11"/>
  <c r="K92" i="11"/>
  <c r="K90" i="11"/>
  <c r="K89" i="11"/>
  <c r="K88" i="11"/>
  <c r="K87" i="11"/>
  <c r="K86" i="11"/>
  <c r="K85" i="11"/>
  <c r="K84" i="11"/>
  <c r="K83" i="11"/>
  <c r="K81" i="11"/>
  <c r="K80" i="11"/>
  <c r="K79" i="11"/>
  <c r="K78" i="11"/>
  <c r="K77" i="11"/>
  <c r="K76" i="11"/>
  <c r="K75" i="11"/>
  <c r="K74" i="11"/>
  <c r="K72" i="11"/>
  <c r="K71" i="11"/>
  <c r="K70" i="11"/>
  <c r="K69" i="11"/>
  <c r="K68" i="11"/>
  <c r="K67" i="11"/>
  <c r="K66" i="11"/>
  <c r="K65" i="11"/>
  <c r="K63" i="11"/>
  <c r="K62" i="11"/>
  <c r="K61" i="11"/>
  <c r="K60" i="11"/>
  <c r="K59" i="11"/>
  <c r="K58" i="11"/>
  <c r="K57" i="11"/>
  <c r="K56" i="11"/>
  <c r="K54" i="11"/>
  <c r="K53" i="11"/>
  <c r="K52" i="11"/>
  <c r="K51" i="11"/>
  <c r="K50" i="11"/>
  <c r="K49" i="11"/>
  <c r="K48" i="11"/>
  <c r="K47" i="11"/>
  <c r="K45" i="11"/>
  <c r="K44" i="11"/>
  <c r="K43" i="11"/>
  <c r="K42" i="11"/>
  <c r="K41" i="11"/>
  <c r="K40" i="11"/>
  <c r="K39" i="11"/>
  <c r="K38" i="11"/>
  <c r="K36" i="11"/>
  <c r="K35" i="11"/>
  <c r="K34" i="11"/>
  <c r="K33" i="11"/>
  <c r="K32" i="11"/>
  <c r="K31" i="11"/>
  <c r="K30" i="11"/>
  <c r="K29" i="11"/>
  <c r="K27" i="11"/>
  <c r="K26" i="11"/>
  <c r="K25" i="11"/>
  <c r="K24" i="11"/>
  <c r="K23" i="11"/>
  <c r="K22" i="11"/>
  <c r="K21" i="11"/>
  <c r="K20" i="11"/>
  <c r="K18" i="11"/>
  <c r="K17" i="11"/>
  <c r="K16" i="11"/>
  <c r="K15" i="11"/>
  <c r="K14" i="11"/>
  <c r="K13" i="11"/>
  <c r="K12" i="11"/>
  <c r="K11" i="11"/>
  <c r="K99" i="10"/>
  <c r="K98" i="10"/>
  <c r="K97" i="10"/>
  <c r="K96" i="10"/>
  <c r="K95" i="10"/>
  <c r="K94" i="10"/>
  <c r="K93" i="10"/>
  <c r="K92" i="10"/>
  <c r="K90" i="10"/>
  <c r="K89" i="10"/>
  <c r="K88" i="10"/>
  <c r="K87" i="10"/>
  <c r="K86" i="10"/>
  <c r="K85" i="10"/>
  <c r="K84" i="10"/>
  <c r="K83" i="10"/>
  <c r="K81" i="10"/>
  <c r="K80" i="10"/>
  <c r="K79" i="10"/>
  <c r="K78" i="10"/>
  <c r="K77" i="10"/>
  <c r="K76" i="10"/>
  <c r="K75" i="10"/>
  <c r="K74" i="10"/>
  <c r="K72" i="10"/>
  <c r="K71" i="10"/>
  <c r="K70" i="10"/>
  <c r="K69" i="10"/>
  <c r="K68" i="10"/>
  <c r="K67" i="10"/>
  <c r="K66" i="10"/>
  <c r="K65" i="10"/>
  <c r="K63" i="10"/>
  <c r="K62" i="10"/>
  <c r="K61" i="10"/>
  <c r="K60" i="10"/>
  <c r="K59" i="10"/>
  <c r="K58" i="10"/>
  <c r="K57" i="10"/>
  <c r="K56" i="10"/>
  <c r="K54" i="10"/>
  <c r="K53" i="10"/>
  <c r="K52" i="10"/>
  <c r="K51" i="10"/>
  <c r="K50" i="10"/>
  <c r="K49" i="10"/>
  <c r="K48" i="10"/>
  <c r="K47" i="10"/>
  <c r="K45" i="10"/>
  <c r="K44" i="10"/>
  <c r="K43" i="10"/>
  <c r="K42" i="10"/>
  <c r="K41" i="10"/>
  <c r="K40" i="10"/>
  <c r="K39" i="10"/>
  <c r="K38" i="10"/>
  <c r="K36" i="10"/>
  <c r="K35" i="10"/>
  <c r="K34" i="10"/>
  <c r="K33" i="10"/>
  <c r="K32" i="10"/>
  <c r="K31" i="10"/>
  <c r="K30" i="10"/>
  <c r="K29" i="10"/>
  <c r="K27" i="10"/>
  <c r="K26" i="10"/>
  <c r="K25" i="10"/>
  <c r="K24" i="10"/>
  <c r="K23" i="10"/>
  <c r="K22" i="10"/>
  <c r="K21" i="10"/>
  <c r="K20" i="10"/>
  <c r="K18" i="10"/>
  <c r="K17" i="10"/>
  <c r="K16" i="10"/>
  <c r="K15" i="10"/>
  <c r="K14" i="10"/>
  <c r="K13" i="10"/>
  <c r="K12" i="10"/>
  <c r="K11" i="10"/>
  <c r="K81" i="19"/>
  <c r="K80" i="19"/>
  <c r="K79" i="19"/>
  <c r="K78" i="19"/>
  <c r="K77" i="19"/>
  <c r="K76" i="19"/>
  <c r="K75" i="19"/>
  <c r="K74" i="19"/>
  <c r="K72" i="19"/>
  <c r="K71" i="19"/>
  <c r="K70" i="19"/>
  <c r="K69" i="19"/>
  <c r="K68" i="19"/>
  <c r="K67" i="19"/>
  <c r="K66" i="19"/>
  <c r="K65" i="19"/>
  <c r="K63" i="19"/>
  <c r="K62" i="19"/>
  <c r="K61" i="19"/>
  <c r="K60" i="19"/>
  <c r="K59" i="19"/>
  <c r="K58" i="19"/>
  <c r="K57" i="19"/>
  <c r="K56" i="19"/>
  <c r="K54" i="19"/>
  <c r="K53" i="19"/>
  <c r="K52" i="19"/>
  <c r="K51" i="19"/>
  <c r="K50" i="19"/>
  <c r="K49" i="19"/>
  <c r="K48" i="19"/>
  <c r="K47" i="19"/>
  <c r="K45" i="19"/>
  <c r="K44" i="19"/>
  <c r="K43" i="19"/>
  <c r="K42" i="19"/>
  <c r="K41" i="19"/>
  <c r="K40" i="19"/>
  <c r="K39" i="19"/>
  <c r="K38" i="19"/>
  <c r="K36" i="19"/>
  <c r="K35" i="19"/>
  <c r="K34" i="19"/>
  <c r="K33" i="19"/>
  <c r="K32" i="19"/>
  <c r="K31" i="19"/>
  <c r="K30" i="19"/>
  <c r="K29" i="19"/>
  <c r="K27" i="19"/>
  <c r="K26" i="19"/>
  <c r="K25" i="19"/>
  <c r="K24" i="19"/>
  <c r="K23" i="19"/>
  <c r="K22" i="19"/>
  <c r="K21" i="19"/>
  <c r="K20" i="19"/>
  <c r="K18" i="19"/>
  <c r="K17" i="19"/>
  <c r="K16" i="19"/>
  <c r="K15" i="19"/>
  <c r="K14" i="19"/>
  <c r="K13" i="19"/>
  <c r="K12" i="19"/>
  <c r="K11" i="19"/>
  <c r="K81" i="1"/>
  <c r="K80" i="1"/>
  <c r="K79" i="1"/>
  <c r="K77" i="1"/>
  <c r="K76" i="1"/>
  <c r="K75" i="1"/>
  <c r="K74" i="1"/>
  <c r="K72" i="1"/>
  <c r="K71" i="1"/>
  <c r="K70" i="1"/>
  <c r="K69" i="1"/>
  <c r="K68" i="1"/>
  <c r="K67" i="1"/>
  <c r="K66" i="1"/>
  <c r="K65" i="1"/>
  <c r="K63" i="1"/>
  <c r="K62" i="1"/>
  <c r="K61" i="1"/>
  <c r="K60" i="1"/>
  <c r="K59" i="1"/>
  <c r="K58" i="1"/>
  <c r="K57" i="1"/>
  <c r="K56" i="1"/>
  <c r="K54" i="1"/>
  <c r="K53" i="1"/>
  <c r="K52" i="1"/>
  <c r="K51" i="1"/>
  <c r="K50" i="1"/>
  <c r="K49" i="1"/>
  <c r="K48" i="1"/>
  <c r="K47" i="1"/>
  <c r="K45" i="1"/>
  <c r="K44" i="1"/>
  <c r="K43" i="1"/>
  <c r="K42" i="1"/>
  <c r="K41" i="1"/>
  <c r="K40" i="1"/>
  <c r="K39" i="1"/>
  <c r="K38" i="1"/>
  <c r="K36" i="1"/>
  <c r="K35" i="1"/>
  <c r="K34" i="1"/>
  <c r="K33" i="1"/>
  <c r="K32" i="1"/>
  <c r="K31" i="1"/>
  <c r="K30" i="1"/>
  <c r="K29" i="1"/>
  <c r="K27" i="1"/>
  <c r="K26" i="1"/>
  <c r="K25" i="1"/>
  <c r="K24" i="1"/>
  <c r="K23" i="1"/>
  <c r="K22" i="1"/>
  <c r="K21" i="1"/>
  <c r="K20" i="1"/>
  <c r="K18" i="1"/>
  <c r="K17" i="1"/>
  <c r="K16" i="1"/>
  <c r="K15" i="1"/>
  <c r="K14" i="1"/>
  <c r="K13" i="1"/>
  <c r="K12" i="1"/>
  <c r="K11" i="1"/>
  <c r="D102" i="11" l="1"/>
  <c r="E102" i="11"/>
  <c r="F102" i="11"/>
  <c r="G102" i="11"/>
  <c r="H102" i="11"/>
  <c r="C102" i="11"/>
  <c r="D102" i="10"/>
  <c r="E102" i="10"/>
  <c r="F102" i="10"/>
  <c r="G102" i="10"/>
  <c r="H102" i="10"/>
  <c r="C102" i="10"/>
  <c r="D105" i="1"/>
  <c r="D123" i="10" s="1"/>
  <c r="E105" i="1"/>
  <c r="E123" i="10" s="1"/>
  <c r="F105" i="1"/>
  <c r="F123" i="10" s="1"/>
  <c r="G105" i="1"/>
  <c r="G123" i="10" s="1"/>
  <c r="H105" i="1"/>
  <c r="H123" i="10" s="1"/>
  <c r="D106" i="1"/>
  <c r="D124" i="10" s="1"/>
  <c r="E106" i="1"/>
  <c r="E124" i="10" s="1"/>
  <c r="F106" i="1"/>
  <c r="F124" i="10" s="1"/>
  <c r="G106" i="1"/>
  <c r="G124" i="10" s="1"/>
  <c r="H106" i="1"/>
  <c r="H124" i="10" s="1"/>
  <c r="D107" i="1"/>
  <c r="D125" i="10" s="1"/>
  <c r="E107" i="1"/>
  <c r="E125" i="10" s="1"/>
  <c r="F107" i="1"/>
  <c r="F125" i="10" s="1"/>
  <c r="G107" i="1"/>
  <c r="G125" i="10" s="1"/>
  <c r="H107" i="1"/>
  <c r="H125" i="10" s="1"/>
  <c r="D108" i="1"/>
  <c r="D126" i="10" s="1"/>
  <c r="E108" i="1"/>
  <c r="E126" i="10" s="1"/>
  <c r="F108" i="1"/>
  <c r="F126" i="10" s="1"/>
  <c r="G108" i="1"/>
  <c r="G126" i="10" s="1"/>
  <c r="H108" i="1"/>
  <c r="H126" i="10" s="1"/>
  <c r="C108" i="1"/>
  <c r="C126" i="10" s="1"/>
  <c r="C107" i="1"/>
  <c r="C125" i="10" s="1"/>
  <c r="C106" i="1"/>
  <c r="C124" i="10" s="1"/>
  <c r="C105" i="1"/>
  <c r="C123" i="10" s="1"/>
  <c r="D93" i="19"/>
  <c r="D111" i="11" s="1"/>
  <c r="E93" i="19"/>
  <c r="E111" i="11" s="1"/>
  <c r="F93" i="19"/>
  <c r="F111" i="11" s="1"/>
  <c r="G93" i="19"/>
  <c r="G111" i="11" s="1"/>
  <c r="H93" i="19"/>
  <c r="H111" i="11" s="1"/>
  <c r="D94" i="19"/>
  <c r="D112" i="11" s="1"/>
  <c r="E94" i="19"/>
  <c r="E112" i="11" s="1"/>
  <c r="F94" i="19"/>
  <c r="F112" i="11" s="1"/>
  <c r="G94" i="19"/>
  <c r="G112" i="11" s="1"/>
  <c r="H94" i="19"/>
  <c r="H112" i="11" s="1"/>
  <c r="D95" i="19"/>
  <c r="D113" i="11" s="1"/>
  <c r="E95" i="19"/>
  <c r="E113" i="11" s="1"/>
  <c r="F95" i="19"/>
  <c r="F113" i="11" s="1"/>
  <c r="G95" i="19"/>
  <c r="G113" i="11" s="1"/>
  <c r="H95" i="19"/>
  <c r="H113" i="11" s="1"/>
  <c r="C95" i="19"/>
  <c r="C113" i="11" s="1"/>
  <c r="C94" i="19"/>
  <c r="C112" i="11" s="1"/>
  <c r="D85" i="1" l="1"/>
  <c r="D103" i="10" s="1"/>
  <c r="E85" i="1"/>
  <c r="E103" i="10" s="1"/>
  <c r="F85" i="1"/>
  <c r="F103" i="10" s="1"/>
  <c r="G85" i="1"/>
  <c r="G103" i="10" s="1"/>
  <c r="H85" i="1"/>
  <c r="H103" i="10" s="1"/>
  <c r="D86" i="1"/>
  <c r="D104" i="10" s="1"/>
  <c r="E86" i="1"/>
  <c r="E104" i="10" s="1"/>
  <c r="F86" i="1"/>
  <c r="F104" i="10" s="1"/>
  <c r="G86" i="1"/>
  <c r="G104" i="10" s="1"/>
  <c r="H86" i="1"/>
  <c r="H104" i="10" s="1"/>
  <c r="D87" i="1"/>
  <c r="D105" i="10" s="1"/>
  <c r="E87" i="1"/>
  <c r="E105" i="10" s="1"/>
  <c r="F87" i="1"/>
  <c r="F105" i="10" s="1"/>
  <c r="G87" i="1"/>
  <c r="G105" i="10" s="1"/>
  <c r="H87" i="1"/>
  <c r="H105" i="10" s="1"/>
  <c r="D88" i="1"/>
  <c r="D106" i="10" s="1"/>
  <c r="E88" i="1"/>
  <c r="E106" i="10" s="1"/>
  <c r="F88" i="1"/>
  <c r="F106" i="10" s="1"/>
  <c r="G88" i="1"/>
  <c r="G106" i="10" s="1"/>
  <c r="H88" i="1"/>
  <c r="H106" i="10" s="1"/>
  <c r="D89" i="1"/>
  <c r="D107" i="10" s="1"/>
  <c r="E89" i="1"/>
  <c r="E107" i="10" s="1"/>
  <c r="F89" i="1"/>
  <c r="F107" i="10" s="1"/>
  <c r="G89" i="1"/>
  <c r="G107" i="10" s="1"/>
  <c r="H89" i="1"/>
  <c r="H107" i="10" s="1"/>
  <c r="D90" i="1"/>
  <c r="D108" i="10" s="1"/>
  <c r="E90" i="1"/>
  <c r="E108" i="10" s="1"/>
  <c r="F90" i="1"/>
  <c r="F108" i="10" s="1"/>
  <c r="G90" i="1"/>
  <c r="G108" i="10" s="1"/>
  <c r="H90" i="1"/>
  <c r="H108" i="10" s="1"/>
  <c r="D91" i="1"/>
  <c r="D109" i="10" s="1"/>
  <c r="E91" i="1"/>
  <c r="E109" i="10" s="1"/>
  <c r="F91" i="1"/>
  <c r="F109" i="10" s="1"/>
  <c r="G91" i="1"/>
  <c r="G109" i="10" s="1"/>
  <c r="H91" i="1"/>
  <c r="H109" i="10" s="1"/>
  <c r="D92" i="1"/>
  <c r="D110" i="10" s="1"/>
  <c r="E92" i="1"/>
  <c r="E110" i="10" s="1"/>
  <c r="F92" i="1"/>
  <c r="F110" i="10" s="1"/>
  <c r="G92" i="1"/>
  <c r="G110" i="10" s="1"/>
  <c r="H92" i="1"/>
  <c r="H110" i="10" s="1"/>
  <c r="D93" i="1"/>
  <c r="D111" i="10" s="1"/>
  <c r="E93" i="1"/>
  <c r="E111" i="10" s="1"/>
  <c r="F93" i="1"/>
  <c r="F111" i="10" s="1"/>
  <c r="G93" i="1"/>
  <c r="G111" i="10" s="1"/>
  <c r="H93" i="1"/>
  <c r="H111" i="10" s="1"/>
  <c r="D94" i="1"/>
  <c r="D112" i="10" s="1"/>
  <c r="E94" i="1"/>
  <c r="E112" i="10" s="1"/>
  <c r="F94" i="1"/>
  <c r="F112" i="10" s="1"/>
  <c r="G94" i="1"/>
  <c r="G112" i="10" s="1"/>
  <c r="H94" i="1"/>
  <c r="H112" i="10" s="1"/>
  <c r="D95" i="1"/>
  <c r="D113" i="10" s="1"/>
  <c r="E95" i="1"/>
  <c r="E113" i="10" s="1"/>
  <c r="F95" i="1"/>
  <c r="F113" i="10" s="1"/>
  <c r="G95" i="1"/>
  <c r="G113" i="10" s="1"/>
  <c r="H95" i="1"/>
  <c r="H113" i="10" s="1"/>
  <c r="D96" i="1"/>
  <c r="D114" i="10" s="1"/>
  <c r="E96" i="1"/>
  <c r="E114" i="10" s="1"/>
  <c r="F96" i="1"/>
  <c r="F114" i="10" s="1"/>
  <c r="G96" i="1"/>
  <c r="G114" i="10" s="1"/>
  <c r="H96" i="1"/>
  <c r="H114" i="10" s="1"/>
  <c r="D97" i="1"/>
  <c r="D115" i="10" s="1"/>
  <c r="E97" i="1"/>
  <c r="E115" i="10" s="1"/>
  <c r="F97" i="1"/>
  <c r="F115" i="10" s="1"/>
  <c r="G97" i="1"/>
  <c r="G115" i="10" s="1"/>
  <c r="H97" i="1"/>
  <c r="H115" i="10" s="1"/>
  <c r="D98" i="1"/>
  <c r="D116" i="10" s="1"/>
  <c r="E98" i="1"/>
  <c r="E116" i="10" s="1"/>
  <c r="F98" i="1"/>
  <c r="F116" i="10" s="1"/>
  <c r="G98" i="1"/>
  <c r="G116" i="10" s="1"/>
  <c r="H98" i="1"/>
  <c r="H116" i="10" s="1"/>
  <c r="D99" i="1"/>
  <c r="D117" i="10" s="1"/>
  <c r="E99" i="1"/>
  <c r="E117" i="10" s="1"/>
  <c r="F99" i="1"/>
  <c r="F117" i="10" s="1"/>
  <c r="G99" i="1"/>
  <c r="G117" i="10" s="1"/>
  <c r="H99" i="1"/>
  <c r="H117" i="10" s="1"/>
  <c r="D100" i="1"/>
  <c r="D118" i="10" s="1"/>
  <c r="E100" i="1"/>
  <c r="E118" i="10" s="1"/>
  <c r="F100" i="1"/>
  <c r="F118" i="10" s="1"/>
  <c r="G100" i="1"/>
  <c r="G118" i="10" s="1"/>
  <c r="H100" i="1"/>
  <c r="H118" i="10" s="1"/>
  <c r="D101" i="1"/>
  <c r="D119" i="10" s="1"/>
  <c r="E101" i="1"/>
  <c r="E119" i="10" s="1"/>
  <c r="F101" i="1"/>
  <c r="F119" i="10" s="1"/>
  <c r="G101" i="1"/>
  <c r="G119" i="10" s="1"/>
  <c r="H101" i="1"/>
  <c r="H119" i="10" s="1"/>
  <c r="D102" i="1"/>
  <c r="D120" i="10" s="1"/>
  <c r="E102" i="1"/>
  <c r="E120" i="10" s="1"/>
  <c r="F102" i="1"/>
  <c r="F120" i="10" s="1"/>
  <c r="G102" i="1"/>
  <c r="G120" i="10" s="1"/>
  <c r="H102" i="1"/>
  <c r="H120" i="10" s="1"/>
  <c r="D103" i="1"/>
  <c r="D121" i="10" s="1"/>
  <c r="E103" i="1"/>
  <c r="E121" i="10" s="1"/>
  <c r="F103" i="1"/>
  <c r="F121" i="10" s="1"/>
  <c r="G103" i="1"/>
  <c r="G121" i="10" s="1"/>
  <c r="H103" i="1"/>
  <c r="H121" i="10" s="1"/>
  <c r="D104" i="1"/>
  <c r="D122" i="10" s="1"/>
  <c r="E104" i="1"/>
  <c r="E122" i="10" s="1"/>
  <c r="F104" i="1"/>
  <c r="F122" i="10" s="1"/>
  <c r="G104" i="1"/>
  <c r="G122" i="10" s="1"/>
  <c r="H104" i="1"/>
  <c r="H122" i="10" s="1"/>
  <c r="D109" i="1"/>
  <c r="D127" i="10" s="1"/>
  <c r="E109" i="1"/>
  <c r="E127" i="10" s="1"/>
  <c r="F109" i="1"/>
  <c r="F127" i="10" s="1"/>
  <c r="G109" i="1"/>
  <c r="G127" i="10" s="1"/>
  <c r="H109" i="1"/>
  <c r="H127" i="10" s="1"/>
  <c r="D110" i="1"/>
  <c r="D128" i="10" s="1"/>
  <c r="E110" i="1"/>
  <c r="E128" i="10" s="1"/>
  <c r="F110" i="1"/>
  <c r="F128" i="10" s="1"/>
  <c r="G110" i="1"/>
  <c r="G128" i="10" s="1"/>
  <c r="H110" i="1"/>
  <c r="H128" i="10" s="1"/>
  <c r="D111" i="1"/>
  <c r="D129" i="10" s="1"/>
  <c r="E111" i="1"/>
  <c r="E129" i="10" s="1"/>
  <c r="F111" i="1"/>
  <c r="F129" i="10" s="1"/>
  <c r="G111" i="1"/>
  <c r="G129" i="10" s="1"/>
  <c r="H111" i="1"/>
  <c r="H129" i="10" s="1"/>
  <c r="D112" i="1"/>
  <c r="D130" i="10" s="1"/>
  <c r="E112" i="1"/>
  <c r="E130" i="10" s="1"/>
  <c r="F112" i="1"/>
  <c r="F130" i="10" s="1"/>
  <c r="G112" i="1"/>
  <c r="G130" i="10" s="1"/>
  <c r="H112" i="1"/>
  <c r="H130" i="10" s="1"/>
  <c r="D113" i="1"/>
  <c r="D131" i="10" s="1"/>
  <c r="E113" i="1"/>
  <c r="E131" i="10" s="1"/>
  <c r="F113" i="1"/>
  <c r="F131" i="10" s="1"/>
  <c r="G113" i="1"/>
  <c r="G131" i="10" s="1"/>
  <c r="H113" i="1"/>
  <c r="H131" i="10" s="1"/>
  <c r="D114" i="1"/>
  <c r="D132" i="10" s="1"/>
  <c r="E114" i="1"/>
  <c r="E132" i="10" s="1"/>
  <c r="F114" i="1"/>
  <c r="F132" i="10" s="1"/>
  <c r="G114" i="1"/>
  <c r="G132" i="10" s="1"/>
  <c r="H114" i="1"/>
  <c r="H132" i="10" s="1"/>
  <c r="D115" i="1"/>
  <c r="D133" i="10" s="1"/>
  <c r="E115" i="1"/>
  <c r="E133" i="10" s="1"/>
  <c r="F115" i="1"/>
  <c r="F133" i="10" s="1"/>
  <c r="G115" i="1"/>
  <c r="G133" i="10" s="1"/>
  <c r="H115" i="1"/>
  <c r="H133" i="10" s="1"/>
  <c r="D116" i="1"/>
  <c r="D134" i="10" s="1"/>
  <c r="E116" i="1"/>
  <c r="E134" i="10" s="1"/>
  <c r="F116" i="1"/>
  <c r="F134" i="10" s="1"/>
  <c r="G116" i="1"/>
  <c r="G134" i="10" s="1"/>
  <c r="H116" i="1"/>
  <c r="H134" i="10" s="1"/>
  <c r="D117" i="1"/>
  <c r="D135" i="10" s="1"/>
  <c r="E117" i="1"/>
  <c r="E135" i="10" s="1"/>
  <c r="F117" i="1"/>
  <c r="F135" i="10" s="1"/>
  <c r="G117" i="1"/>
  <c r="G135" i="10" s="1"/>
  <c r="H117" i="1"/>
  <c r="H135" i="10" s="1"/>
  <c r="D118" i="1"/>
  <c r="D136" i="10" s="1"/>
  <c r="E118" i="1"/>
  <c r="E136" i="10" s="1"/>
  <c r="F118" i="1"/>
  <c r="F136" i="10" s="1"/>
  <c r="G118" i="1"/>
  <c r="G136" i="10" s="1"/>
  <c r="H118" i="1"/>
  <c r="H136" i="10" s="1"/>
  <c r="C110" i="1"/>
  <c r="C128" i="10" s="1"/>
  <c r="C111" i="1"/>
  <c r="C129" i="10" s="1"/>
  <c r="C112" i="1"/>
  <c r="C130" i="10" s="1"/>
  <c r="C113" i="1"/>
  <c r="C131" i="10" s="1"/>
  <c r="C114" i="1"/>
  <c r="C132" i="10" s="1"/>
  <c r="C115" i="1"/>
  <c r="C133" i="10" s="1"/>
  <c r="C116" i="1"/>
  <c r="C134" i="10" s="1"/>
  <c r="C117" i="1"/>
  <c r="C135" i="10" s="1"/>
  <c r="C118" i="1"/>
  <c r="C136" i="10" s="1"/>
  <c r="C109" i="1"/>
  <c r="C127" i="10" s="1"/>
  <c r="C104" i="1"/>
  <c r="C122" i="10" s="1"/>
  <c r="C102" i="1"/>
  <c r="C120" i="10" s="1"/>
  <c r="C103" i="1"/>
  <c r="C121" i="10" s="1"/>
  <c r="C98" i="1"/>
  <c r="C116" i="10" s="1"/>
  <c r="C99" i="1"/>
  <c r="C117" i="10" s="1"/>
  <c r="C100" i="1"/>
  <c r="C118" i="10" s="1"/>
  <c r="C101" i="1"/>
  <c r="C119" i="10" s="1"/>
  <c r="C97" i="1"/>
  <c r="C115" i="10" s="1"/>
  <c r="C96" i="1"/>
  <c r="C114" i="10" s="1"/>
  <c r="C95" i="1"/>
  <c r="C113" i="10" s="1"/>
  <c r="C94" i="1"/>
  <c r="C112" i="10" s="1"/>
  <c r="C93" i="1"/>
  <c r="C111" i="10" s="1"/>
  <c r="C91" i="1"/>
  <c r="C109" i="10" s="1"/>
  <c r="C92" i="1"/>
  <c r="C110" i="10" s="1"/>
  <c r="C90" i="1"/>
  <c r="C108" i="10" s="1"/>
  <c r="C89" i="1"/>
  <c r="C107" i="10" s="1"/>
  <c r="C88" i="1"/>
  <c r="C106" i="10" s="1"/>
  <c r="C86" i="1"/>
  <c r="C104" i="10" s="1"/>
  <c r="C87" i="1"/>
  <c r="C105" i="10" s="1"/>
  <c r="C85" i="1"/>
  <c r="C103" i="10" s="1"/>
  <c r="C93" i="19"/>
  <c r="C111" i="11" s="1"/>
  <c r="C91" i="19"/>
  <c r="C109" i="11" s="1"/>
  <c r="D91" i="19"/>
  <c r="D109" i="11" s="1"/>
  <c r="E91" i="19"/>
  <c r="E109" i="11" s="1"/>
  <c r="F91" i="19"/>
  <c r="F109" i="11" s="1"/>
  <c r="G91" i="19"/>
  <c r="G109" i="11" s="1"/>
  <c r="H91" i="19"/>
  <c r="H109" i="11" s="1"/>
  <c r="C92" i="19"/>
  <c r="C110" i="11" s="1"/>
  <c r="D92" i="19"/>
  <c r="D110" i="11" s="1"/>
  <c r="E92" i="19"/>
  <c r="E110" i="11" s="1"/>
  <c r="F92" i="19"/>
  <c r="F110" i="11" s="1"/>
  <c r="G92" i="19"/>
  <c r="G110" i="11" s="1"/>
  <c r="H92" i="19"/>
  <c r="H110" i="11" s="1"/>
  <c r="C86" i="19"/>
  <c r="C104" i="11" s="1"/>
  <c r="D86" i="19"/>
  <c r="D104" i="11" s="1"/>
  <c r="E86" i="19"/>
  <c r="E104" i="11" s="1"/>
  <c r="F86" i="19"/>
  <c r="F104" i="11" s="1"/>
  <c r="G86" i="19"/>
  <c r="G104" i="11" s="1"/>
  <c r="H86" i="19"/>
  <c r="H104" i="11" s="1"/>
  <c r="C87" i="19"/>
  <c r="C105" i="11" s="1"/>
  <c r="D87" i="19"/>
  <c r="D105" i="11" s="1"/>
  <c r="E87" i="19"/>
  <c r="E105" i="11" s="1"/>
  <c r="F87" i="19"/>
  <c r="F105" i="11" s="1"/>
  <c r="G87" i="19"/>
  <c r="G105" i="11" s="1"/>
  <c r="H87" i="19"/>
  <c r="H105" i="11" s="1"/>
  <c r="C88" i="19"/>
  <c r="C106" i="11" s="1"/>
  <c r="D88" i="19"/>
  <c r="D106" i="11" s="1"/>
  <c r="E88" i="19"/>
  <c r="E106" i="11" s="1"/>
  <c r="F88" i="19"/>
  <c r="F106" i="11" s="1"/>
  <c r="G88" i="19"/>
  <c r="G106" i="11" s="1"/>
  <c r="H88" i="19"/>
  <c r="H106" i="11" s="1"/>
  <c r="C89" i="19"/>
  <c r="C107" i="11" s="1"/>
  <c r="D89" i="19"/>
  <c r="D107" i="11" s="1"/>
  <c r="E89" i="19"/>
  <c r="E107" i="11" s="1"/>
  <c r="F89" i="19"/>
  <c r="F107" i="11" s="1"/>
  <c r="G89" i="19"/>
  <c r="G107" i="11" s="1"/>
  <c r="H89" i="19"/>
  <c r="H107" i="11" s="1"/>
  <c r="C90" i="19"/>
  <c r="C108" i="11" s="1"/>
  <c r="D90" i="19"/>
  <c r="D108" i="11" s="1"/>
  <c r="E90" i="19"/>
  <c r="E108" i="11" s="1"/>
  <c r="F90" i="19"/>
  <c r="F108" i="11" s="1"/>
  <c r="G90" i="19"/>
  <c r="G108" i="11" s="1"/>
  <c r="H90" i="19"/>
  <c r="H108" i="11" s="1"/>
  <c r="D85" i="19"/>
  <c r="D103" i="11" s="1"/>
  <c r="E85" i="19"/>
  <c r="E103" i="11" s="1"/>
  <c r="F85" i="19"/>
  <c r="F103" i="11" s="1"/>
  <c r="G85" i="19"/>
  <c r="G103" i="11" s="1"/>
  <c r="H85" i="19"/>
  <c r="H103" i="11" s="1"/>
  <c r="C85" i="19"/>
  <c r="C103" i="11" s="1"/>
  <c r="E169" i="2" l="1"/>
  <c r="C78" i="19"/>
  <c r="C78" i="11" s="1"/>
  <c r="C79" i="19"/>
  <c r="C79" i="11" s="1"/>
  <c r="C80" i="19"/>
  <c r="C80" i="11" s="1"/>
  <c r="C81" i="19"/>
  <c r="C76" i="19"/>
  <c r="C76" i="11" s="1"/>
  <c r="C75" i="19"/>
  <c r="C75" i="11" s="1"/>
  <c r="C74" i="19"/>
  <c r="C74" i="11" s="1"/>
  <c r="C72" i="19"/>
  <c r="C71" i="19"/>
  <c r="C71" i="11" s="1"/>
  <c r="C70" i="19"/>
  <c r="C70" i="11" s="1"/>
  <c r="C69" i="11"/>
  <c r="C68" i="19"/>
  <c r="C68" i="11" s="1"/>
  <c r="C67" i="19"/>
  <c r="C67" i="11" s="1"/>
  <c r="C66" i="19"/>
  <c r="C66" i="11" s="1"/>
  <c r="C65" i="19"/>
  <c r="C65" i="11" s="1"/>
  <c r="C63" i="19"/>
  <c r="C63" i="11" s="1"/>
  <c r="C62" i="19"/>
  <c r="C62" i="11" s="1"/>
  <c r="C61" i="19"/>
  <c r="C61" i="11" s="1"/>
  <c r="C60" i="19"/>
  <c r="C60" i="11" s="1"/>
  <c r="C59" i="19"/>
  <c r="C59" i="11" s="1"/>
  <c r="C58" i="19"/>
  <c r="C58" i="11" s="1"/>
  <c r="C57" i="19"/>
  <c r="C57" i="11" s="1"/>
  <c r="C56" i="19"/>
  <c r="C56" i="11" s="1"/>
  <c r="C54" i="19"/>
  <c r="C54" i="11" s="1"/>
  <c r="C53" i="19"/>
  <c r="C53" i="11" s="1"/>
  <c r="C52" i="19"/>
  <c r="C52" i="11" s="1"/>
  <c r="C51" i="19"/>
  <c r="C51" i="11" s="1"/>
  <c r="C50" i="19"/>
  <c r="C50" i="11" s="1"/>
  <c r="C49" i="19"/>
  <c r="C49" i="11" s="1"/>
  <c r="C48" i="19"/>
  <c r="C48" i="11" s="1"/>
  <c r="C47" i="19"/>
  <c r="C47" i="11" s="1"/>
  <c r="C45" i="19"/>
  <c r="C45" i="11" s="1"/>
  <c r="C44" i="19"/>
  <c r="C44" i="11" s="1"/>
  <c r="C43" i="19"/>
  <c r="C43" i="11" s="1"/>
  <c r="C42" i="19"/>
  <c r="C42" i="11" s="1"/>
  <c r="C41" i="19"/>
  <c r="C41" i="11" s="1"/>
  <c r="C40" i="19"/>
  <c r="C40" i="11" s="1"/>
  <c r="C39" i="19"/>
  <c r="C39" i="11" s="1"/>
  <c r="C38" i="19"/>
  <c r="C38" i="11" s="1"/>
  <c r="C36" i="19"/>
  <c r="C36" i="11" s="1"/>
  <c r="C35" i="19"/>
  <c r="C35" i="11" s="1"/>
  <c r="C34" i="19"/>
  <c r="C34" i="11" s="1"/>
  <c r="C33" i="19"/>
  <c r="C33" i="11" s="1"/>
  <c r="C32" i="19"/>
  <c r="C32" i="11" s="1"/>
  <c r="C31" i="19"/>
  <c r="C31" i="11" s="1"/>
  <c r="C30" i="19"/>
  <c r="C30" i="11" s="1"/>
  <c r="C29" i="19"/>
  <c r="C29" i="11" s="1"/>
  <c r="C27" i="19"/>
  <c r="C27" i="11" s="1"/>
  <c r="C26" i="19"/>
  <c r="C26" i="11" s="1"/>
  <c r="C25" i="19"/>
  <c r="C25" i="11" s="1"/>
  <c r="C24" i="19"/>
  <c r="C24" i="11" s="1"/>
  <c r="C23" i="19"/>
  <c r="C23" i="11" s="1"/>
  <c r="C22" i="19"/>
  <c r="C22" i="11" s="1"/>
  <c r="C21" i="19"/>
  <c r="C21" i="11" s="1"/>
  <c r="C20" i="19"/>
  <c r="C20" i="11" s="1"/>
  <c r="C12" i="19"/>
  <c r="C12" i="11" s="1"/>
  <c r="C13" i="19"/>
  <c r="C13" i="11" s="1"/>
  <c r="C14" i="19"/>
  <c r="C14" i="11" s="1"/>
  <c r="C15" i="19"/>
  <c r="C15" i="11" s="1"/>
  <c r="C16" i="19"/>
  <c r="C16" i="11" s="1"/>
  <c r="C17" i="19"/>
  <c r="C17" i="11" s="1"/>
  <c r="C18" i="19"/>
  <c r="C18" i="11" s="1"/>
  <c r="C11" i="19"/>
  <c r="C11" i="11" s="1"/>
  <c r="H81" i="11"/>
  <c r="G81" i="11"/>
  <c r="F81" i="11"/>
  <c r="E81" i="11"/>
  <c r="D81" i="11"/>
  <c r="C77" i="11"/>
  <c r="C72" i="11"/>
  <c r="H81" i="10"/>
  <c r="G81" i="10"/>
  <c r="F81" i="10"/>
  <c r="N81" i="10" s="1"/>
  <c r="E81" i="10"/>
  <c r="D81" i="10"/>
  <c r="C75" i="10"/>
  <c r="C76" i="10"/>
  <c r="C77" i="10"/>
  <c r="C79" i="10"/>
  <c r="C74" i="10"/>
  <c r="C66" i="10"/>
  <c r="C67" i="10"/>
  <c r="C68" i="10"/>
  <c r="C69" i="10"/>
  <c r="C70" i="10"/>
  <c r="C71" i="10"/>
  <c r="C72" i="10"/>
  <c r="C65" i="10"/>
  <c r="C57" i="10"/>
  <c r="C58" i="10"/>
  <c r="C59" i="10"/>
  <c r="C60" i="10"/>
  <c r="C61" i="10"/>
  <c r="C62" i="10"/>
  <c r="C63" i="10"/>
  <c r="C48" i="10"/>
  <c r="C49" i="10"/>
  <c r="C50" i="10"/>
  <c r="C51" i="10"/>
  <c r="C52" i="10"/>
  <c r="C53" i="10"/>
  <c r="C54" i="10"/>
  <c r="C39" i="10"/>
  <c r="C40" i="10"/>
  <c r="C41" i="10"/>
  <c r="C42" i="10"/>
  <c r="C43" i="10"/>
  <c r="C44" i="10"/>
  <c r="C45" i="10"/>
  <c r="C30" i="10"/>
  <c r="C31" i="10"/>
  <c r="C32" i="10"/>
  <c r="C33" i="10"/>
  <c r="C34" i="10"/>
  <c r="C35" i="10"/>
  <c r="C36" i="10"/>
  <c r="C17" i="10"/>
  <c r="C18" i="10"/>
  <c r="C26" i="10"/>
  <c r="C27" i="10"/>
  <c r="C21" i="10"/>
  <c r="C22" i="10"/>
  <c r="C23" i="10"/>
  <c r="C24" i="10"/>
  <c r="C25" i="10"/>
  <c r="C56" i="10"/>
  <c r="C47" i="10"/>
  <c r="C38" i="10"/>
  <c r="C29" i="10"/>
  <c r="C20" i="10"/>
  <c r="C12" i="10"/>
  <c r="C13" i="10"/>
  <c r="C14" i="10"/>
  <c r="C15" i="10"/>
  <c r="C16" i="10"/>
  <c r="C11" i="10"/>
  <c r="F165" i="2"/>
  <c r="G165" i="2"/>
  <c r="H165" i="2"/>
  <c r="E165" i="2"/>
  <c r="O81" i="19" l="1"/>
  <c r="O80" i="19"/>
  <c r="O79" i="19"/>
  <c r="O78" i="19"/>
  <c r="O77" i="19"/>
  <c r="O76" i="19"/>
  <c r="O75" i="19"/>
  <c r="B75" i="19"/>
  <c r="B76" i="19" s="1"/>
  <c r="B77" i="19" s="1"/>
  <c r="B78" i="19" s="1"/>
  <c r="B79" i="19" s="1"/>
  <c r="B80" i="19" s="1"/>
  <c r="B81" i="19" s="1"/>
  <c r="O74" i="19"/>
  <c r="O72" i="19"/>
  <c r="O71" i="19"/>
  <c r="O70" i="19"/>
  <c r="O69" i="19"/>
  <c r="O68" i="19"/>
  <c r="O67" i="19"/>
  <c r="O66" i="19"/>
  <c r="B66" i="19"/>
  <c r="B67" i="19" s="1"/>
  <c r="B68" i="19" s="1"/>
  <c r="B69" i="19" s="1"/>
  <c r="B70" i="19" s="1"/>
  <c r="B71" i="19" s="1"/>
  <c r="B72" i="19" s="1"/>
  <c r="O65" i="19"/>
  <c r="O63" i="19"/>
  <c r="O62" i="19"/>
  <c r="O61" i="19"/>
  <c r="O60" i="19"/>
  <c r="O59" i="19"/>
  <c r="O58" i="19"/>
  <c r="O57" i="19"/>
  <c r="B57" i="19"/>
  <c r="B58" i="19" s="1"/>
  <c r="B59" i="19" s="1"/>
  <c r="B60" i="19" s="1"/>
  <c r="B61" i="19" s="1"/>
  <c r="B62" i="19" s="1"/>
  <c r="B63" i="19" s="1"/>
  <c r="O56" i="19"/>
  <c r="O54" i="19"/>
  <c r="O53" i="19"/>
  <c r="O52" i="19"/>
  <c r="O51" i="19"/>
  <c r="O50" i="19"/>
  <c r="O49" i="19"/>
  <c r="O48" i="19"/>
  <c r="B48" i="19"/>
  <c r="B49" i="19" s="1"/>
  <c r="B50" i="19" s="1"/>
  <c r="B51" i="19" s="1"/>
  <c r="B52" i="19" s="1"/>
  <c r="B53" i="19" s="1"/>
  <c r="B54" i="19" s="1"/>
  <c r="O47" i="19"/>
  <c r="O45" i="19"/>
  <c r="O44" i="19"/>
  <c r="O43" i="19"/>
  <c r="O42" i="19"/>
  <c r="O41" i="19"/>
  <c r="O40" i="19"/>
  <c r="O39" i="19"/>
  <c r="B39" i="19"/>
  <c r="B40" i="19" s="1"/>
  <c r="B41" i="19" s="1"/>
  <c r="B42" i="19" s="1"/>
  <c r="B43" i="19" s="1"/>
  <c r="B44" i="19" s="1"/>
  <c r="B45" i="19" s="1"/>
  <c r="O38" i="19"/>
  <c r="G37" i="19"/>
  <c r="G55" i="19" s="1"/>
  <c r="G73" i="19" s="1"/>
  <c r="O36" i="19"/>
  <c r="O35" i="19"/>
  <c r="O34" i="19"/>
  <c r="O33" i="19"/>
  <c r="O32" i="19"/>
  <c r="O31" i="19"/>
  <c r="O30" i="19"/>
  <c r="B30" i="19"/>
  <c r="B31" i="19" s="1"/>
  <c r="B32" i="19" s="1"/>
  <c r="B33" i="19" s="1"/>
  <c r="B34" i="19" s="1"/>
  <c r="B35" i="19" s="1"/>
  <c r="B36" i="19" s="1"/>
  <c r="O29" i="19"/>
  <c r="G28" i="19"/>
  <c r="G46" i="19" s="1"/>
  <c r="G64" i="19" s="1"/>
  <c r="O27" i="19"/>
  <c r="O26" i="19"/>
  <c r="O25" i="19"/>
  <c r="O24" i="19"/>
  <c r="O23" i="19"/>
  <c r="O22" i="19"/>
  <c r="O21" i="19"/>
  <c r="B21" i="19"/>
  <c r="B22" i="19" s="1"/>
  <c r="B23" i="19" s="1"/>
  <c r="B24" i="19" s="1"/>
  <c r="B25" i="19" s="1"/>
  <c r="B26" i="19" s="1"/>
  <c r="B27" i="19" s="1"/>
  <c r="O20" i="19"/>
  <c r="E19" i="19"/>
  <c r="E28" i="19" s="1"/>
  <c r="E37" i="19" s="1"/>
  <c r="E46" i="19" s="1"/>
  <c r="E55" i="19" s="1"/>
  <c r="E64" i="19" s="1"/>
  <c r="E73" i="19" s="1"/>
  <c r="D19" i="19"/>
  <c r="D28" i="19" s="1"/>
  <c r="D37" i="19" s="1"/>
  <c r="D46" i="19" s="1"/>
  <c r="D55" i="19" s="1"/>
  <c r="D64" i="19" s="1"/>
  <c r="D73" i="19" s="1"/>
  <c r="C19" i="19"/>
  <c r="C28" i="19" s="1"/>
  <c r="C37" i="19" s="1"/>
  <c r="C46" i="19" s="1"/>
  <c r="C55" i="19" s="1"/>
  <c r="C64" i="19" s="1"/>
  <c r="C73" i="19" s="1"/>
  <c r="O18" i="19"/>
  <c r="O17" i="19"/>
  <c r="O16" i="19"/>
  <c r="O15" i="19"/>
  <c r="O14" i="19"/>
  <c r="O13" i="19"/>
  <c r="O12" i="19"/>
  <c r="B12" i="19"/>
  <c r="B13" i="19" s="1"/>
  <c r="B14" i="19" s="1"/>
  <c r="B15" i="19" s="1"/>
  <c r="B16" i="19" s="1"/>
  <c r="B17" i="19" s="1"/>
  <c r="B18" i="19" s="1"/>
  <c r="O11" i="19"/>
  <c r="E4" i="19"/>
  <c r="H10" i="19" s="1"/>
  <c r="H19" i="19" s="1"/>
  <c r="H28" i="19" s="1"/>
  <c r="H37" i="19" s="1"/>
  <c r="H46" i="19" s="1"/>
  <c r="H55" i="19" s="1"/>
  <c r="H64" i="19" s="1"/>
  <c r="H73" i="19" s="1"/>
  <c r="O64" i="19" l="1"/>
  <c r="O46" i="19"/>
  <c r="K46" i="19" s="1"/>
  <c r="O28" i="19"/>
  <c r="O73" i="19"/>
  <c r="O55" i="19"/>
  <c r="K55" i="19" s="1"/>
  <c r="O37" i="19"/>
  <c r="O10" i="19"/>
  <c r="O19" i="19"/>
  <c r="F4" i="19"/>
  <c r="J4" i="19" s="1"/>
  <c r="I4" i="19"/>
  <c r="I202" i="2"/>
  <c r="J202" i="2" s="1"/>
  <c r="I203" i="2"/>
  <c r="J203" i="2" s="1"/>
  <c r="I201" i="2"/>
  <c r="J201" i="2" s="1"/>
  <c r="J200" i="2"/>
  <c r="L202" i="2"/>
  <c r="L203" i="2"/>
  <c r="L201" i="2"/>
  <c r="O9" i="19" l="1"/>
  <c r="K5" i="19" s="1"/>
  <c r="D6" i="14"/>
  <c r="L154" i="2" l="1"/>
  <c r="O75" i="11" l="1"/>
  <c r="O76" i="11"/>
  <c r="O77" i="11"/>
  <c r="O78" i="11"/>
  <c r="O79" i="11"/>
  <c r="O80" i="11"/>
  <c r="O81" i="11"/>
  <c r="O66" i="11"/>
  <c r="O68" i="11"/>
  <c r="O69" i="11"/>
  <c r="O70" i="11"/>
  <c r="O71" i="11"/>
  <c r="O72" i="11"/>
  <c r="O67" i="10"/>
  <c r="O68" i="10"/>
  <c r="O69" i="10"/>
  <c r="O70" i="10"/>
  <c r="O71" i="10"/>
  <c r="O72" i="10"/>
  <c r="O67" i="1"/>
  <c r="O68" i="1"/>
  <c r="O69" i="1"/>
  <c r="O70" i="1"/>
  <c r="O71" i="1"/>
  <c r="O72" i="1"/>
  <c r="D66" i="1"/>
  <c r="E66" i="1"/>
  <c r="F66" i="1"/>
  <c r="G66" i="1"/>
  <c r="H66" i="1"/>
  <c r="O66" i="1" l="1"/>
  <c r="F66" i="10"/>
  <c r="O66" i="10" s="1"/>
  <c r="F66" i="19"/>
  <c r="E66" i="19"/>
  <c r="E66" i="11" s="1"/>
  <c r="E66" i="10"/>
  <c r="H66" i="19"/>
  <c r="H66" i="11" s="1"/>
  <c r="H66" i="10"/>
  <c r="D66" i="19"/>
  <c r="D66" i="11" s="1"/>
  <c r="D66" i="10"/>
  <c r="G66" i="19"/>
  <c r="G66" i="11" s="1"/>
  <c r="G66" i="10"/>
  <c r="F66" i="11" l="1"/>
  <c r="N66" i="19"/>
  <c r="E4" i="11"/>
  <c r="E4" i="10"/>
  <c r="E4" i="1"/>
  <c r="E14" i="1"/>
  <c r="E14" i="10" l="1"/>
  <c r="E14" i="19"/>
  <c r="E14" i="11" s="1"/>
  <c r="O99" i="11"/>
  <c r="O98" i="11"/>
  <c r="O97" i="11"/>
  <c r="O96" i="11"/>
  <c r="O95" i="11"/>
  <c r="O94" i="11"/>
  <c r="O93" i="11"/>
  <c r="O92" i="11"/>
  <c r="O90" i="11"/>
  <c r="O89" i="11"/>
  <c r="O88" i="11"/>
  <c r="O87" i="11"/>
  <c r="O86" i="11"/>
  <c r="O85" i="11"/>
  <c r="O84" i="11"/>
  <c r="O83" i="11"/>
  <c r="O74" i="11"/>
  <c r="O65" i="11"/>
  <c r="O63" i="11"/>
  <c r="O62" i="11"/>
  <c r="O61" i="11"/>
  <c r="O60" i="11"/>
  <c r="O59" i="11"/>
  <c r="O58" i="11"/>
  <c r="O57" i="11"/>
  <c r="O56" i="11"/>
  <c r="O54" i="11"/>
  <c r="O53" i="11"/>
  <c r="O52" i="11"/>
  <c r="O51" i="11"/>
  <c r="O50" i="11"/>
  <c r="O49" i="11"/>
  <c r="O48" i="11"/>
  <c r="O47" i="11"/>
  <c r="O45" i="11"/>
  <c r="O44" i="11"/>
  <c r="O43" i="11"/>
  <c r="O42" i="11"/>
  <c r="O41" i="11"/>
  <c r="O40" i="11"/>
  <c r="O39" i="11"/>
  <c r="O38" i="11"/>
  <c r="O36" i="11"/>
  <c r="O35" i="11"/>
  <c r="O34" i="11"/>
  <c r="O33" i="11"/>
  <c r="O32" i="11"/>
  <c r="O31" i="11"/>
  <c r="O30" i="11"/>
  <c r="O29" i="11"/>
  <c r="O27" i="11"/>
  <c r="O26" i="11"/>
  <c r="O25" i="11"/>
  <c r="O24" i="11"/>
  <c r="O23" i="11"/>
  <c r="O22" i="11"/>
  <c r="O21" i="11"/>
  <c r="O20" i="11"/>
  <c r="O18" i="11"/>
  <c r="O17" i="11"/>
  <c r="O16" i="11"/>
  <c r="O15" i="11"/>
  <c r="O14" i="11"/>
  <c r="O13" i="11"/>
  <c r="O12" i="11"/>
  <c r="O11" i="11"/>
  <c r="H99" i="11"/>
  <c r="G99" i="11"/>
  <c r="F99" i="11"/>
  <c r="N99" i="11" s="1"/>
  <c r="E99" i="11"/>
  <c r="D99" i="11"/>
  <c r="H98" i="11"/>
  <c r="G98" i="11"/>
  <c r="F98" i="11"/>
  <c r="N98" i="11" s="1"/>
  <c r="E98" i="11"/>
  <c r="D98" i="11"/>
  <c r="H97" i="11"/>
  <c r="G97" i="11"/>
  <c r="F97" i="11"/>
  <c r="N97" i="11" s="1"/>
  <c r="E97" i="11"/>
  <c r="D97" i="11"/>
  <c r="H96" i="11"/>
  <c r="G96" i="11"/>
  <c r="F96" i="11"/>
  <c r="N96" i="11" s="1"/>
  <c r="E96" i="11"/>
  <c r="D96" i="11"/>
  <c r="H95" i="11"/>
  <c r="G95" i="11"/>
  <c r="F95" i="11"/>
  <c r="N95" i="11" s="1"/>
  <c r="E95" i="11"/>
  <c r="D95" i="11"/>
  <c r="H94" i="11"/>
  <c r="G94" i="11"/>
  <c r="F94" i="11"/>
  <c r="N94" i="11" s="1"/>
  <c r="E94" i="11"/>
  <c r="D94" i="11"/>
  <c r="H93" i="11"/>
  <c r="G93" i="11"/>
  <c r="F93" i="11"/>
  <c r="N93" i="11" s="1"/>
  <c r="E93" i="11"/>
  <c r="D93" i="11"/>
  <c r="B93" i="11"/>
  <c r="B94" i="11" s="1"/>
  <c r="B95" i="11" s="1"/>
  <c r="B96" i="11" s="1"/>
  <c r="B97" i="11" s="1"/>
  <c r="B98" i="11" s="1"/>
  <c r="B99" i="11" s="1"/>
  <c r="H92" i="11"/>
  <c r="G92" i="11"/>
  <c r="F92" i="11"/>
  <c r="N92" i="11" s="1"/>
  <c r="E92" i="11"/>
  <c r="D92" i="11"/>
  <c r="H90" i="11"/>
  <c r="G90" i="11"/>
  <c r="F90" i="11"/>
  <c r="N90" i="11" s="1"/>
  <c r="E90" i="11"/>
  <c r="D90" i="11"/>
  <c r="H89" i="11"/>
  <c r="G89" i="11"/>
  <c r="F89" i="11"/>
  <c r="N89" i="11" s="1"/>
  <c r="E89" i="11"/>
  <c r="D89" i="11"/>
  <c r="H88" i="11"/>
  <c r="G88" i="11"/>
  <c r="F88" i="11"/>
  <c r="N88" i="11" s="1"/>
  <c r="E88" i="11"/>
  <c r="D88" i="11"/>
  <c r="H87" i="11"/>
  <c r="G87" i="11"/>
  <c r="F87" i="11"/>
  <c r="N87" i="11" s="1"/>
  <c r="E87" i="11"/>
  <c r="D87" i="11"/>
  <c r="H86" i="11"/>
  <c r="G86" i="11"/>
  <c r="F86" i="11"/>
  <c r="N86" i="11" s="1"/>
  <c r="E86" i="11"/>
  <c r="D86" i="11"/>
  <c r="H85" i="11"/>
  <c r="G85" i="11"/>
  <c r="F85" i="11"/>
  <c r="N85" i="11" s="1"/>
  <c r="E85" i="11"/>
  <c r="D85" i="11"/>
  <c r="H84" i="11"/>
  <c r="G84" i="11"/>
  <c r="F84" i="11"/>
  <c r="N84" i="11" s="1"/>
  <c r="E84" i="11"/>
  <c r="D84" i="11"/>
  <c r="B84" i="11"/>
  <c r="B85" i="11" s="1"/>
  <c r="B86" i="11" s="1"/>
  <c r="B87" i="11" s="1"/>
  <c r="B88" i="11" s="1"/>
  <c r="B89" i="11" s="1"/>
  <c r="B90" i="11" s="1"/>
  <c r="H83" i="11"/>
  <c r="G83" i="11"/>
  <c r="F83" i="11"/>
  <c r="N83" i="11" s="1"/>
  <c r="E83" i="11"/>
  <c r="D83" i="11"/>
  <c r="N81" i="11"/>
  <c r="B75" i="11"/>
  <c r="B76" i="11" s="1"/>
  <c r="B77" i="11" s="1"/>
  <c r="B78" i="11" s="1"/>
  <c r="B79" i="11" s="1"/>
  <c r="B80" i="11" s="1"/>
  <c r="B81" i="11" s="1"/>
  <c r="N66" i="11"/>
  <c r="B66" i="11"/>
  <c r="B67" i="11" s="1"/>
  <c r="B68" i="11" s="1"/>
  <c r="B69" i="11" s="1"/>
  <c r="B70" i="11" s="1"/>
  <c r="B71" i="11" s="1"/>
  <c r="B72" i="11" s="1"/>
  <c r="B57" i="11"/>
  <c r="B58" i="11" s="1"/>
  <c r="B59" i="11" s="1"/>
  <c r="B60" i="11" s="1"/>
  <c r="B61" i="11" s="1"/>
  <c r="B62" i="11" s="1"/>
  <c r="B63" i="11" s="1"/>
  <c r="B48" i="11"/>
  <c r="B49" i="11" s="1"/>
  <c r="B50" i="11" s="1"/>
  <c r="B51" i="11" s="1"/>
  <c r="B52" i="11" s="1"/>
  <c r="B53" i="11" s="1"/>
  <c r="B54" i="11" s="1"/>
  <c r="B39" i="11"/>
  <c r="B40" i="11" s="1"/>
  <c r="B41" i="11" s="1"/>
  <c r="B42" i="11" s="1"/>
  <c r="B43" i="11" s="1"/>
  <c r="B44" i="11" s="1"/>
  <c r="B45" i="11" s="1"/>
  <c r="G37" i="11"/>
  <c r="G55" i="11" s="1"/>
  <c r="G73" i="11" s="1"/>
  <c r="G91" i="11" s="1"/>
  <c r="B30" i="11"/>
  <c r="B31" i="11" s="1"/>
  <c r="B32" i="11" s="1"/>
  <c r="B33" i="11" s="1"/>
  <c r="B34" i="11" s="1"/>
  <c r="B35" i="11" s="1"/>
  <c r="B36" i="11" s="1"/>
  <c r="G28" i="11"/>
  <c r="G46" i="11" s="1"/>
  <c r="G64" i="11" s="1"/>
  <c r="G82" i="11" s="1"/>
  <c r="B21" i="11"/>
  <c r="B22" i="11" s="1"/>
  <c r="B23" i="11" s="1"/>
  <c r="B24" i="11" s="1"/>
  <c r="B25" i="11" s="1"/>
  <c r="B26" i="11" s="1"/>
  <c r="B27" i="11" s="1"/>
  <c r="E19" i="11"/>
  <c r="E28" i="11" s="1"/>
  <c r="E37" i="11" s="1"/>
  <c r="E46" i="11" s="1"/>
  <c r="E55" i="11" s="1"/>
  <c r="E64" i="11" s="1"/>
  <c r="E73" i="11" s="1"/>
  <c r="E82" i="11" s="1"/>
  <c r="E91" i="11" s="1"/>
  <c r="D19" i="11"/>
  <c r="D28" i="11" s="1"/>
  <c r="D37" i="11" s="1"/>
  <c r="D46" i="11" s="1"/>
  <c r="D55" i="11" s="1"/>
  <c r="D64" i="11" s="1"/>
  <c r="D73" i="11" s="1"/>
  <c r="D82" i="11" s="1"/>
  <c r="D91" i="11" s="1"/>
  <c r="C19" i="11"/>
  <c r="C28" i="11" s="1"/>
  <c r="C37" i="11" s="1"/>
  <c r="C46" i="11" s="1"/>
  <c r="C55" i="11" s="1"/>
  <c r="C64" i="11" s="1"/>
  <c r="C73" i="11" s="1"/>
  <c r="C82" i="11" s="1"/>
  <c r="C91" i="11" s="1"/>
  <c r="B12" i="11"/>
  <c r="B13" i="11" s="1"/>
  <c r="B14" i="11" s="1"/>
  <c r="B15" i="11" s="1"/>
  <c r="B16" i="11" s="1"/>
  <c r="B17" i="11" s="1"/>
  <c r="B18" i="11" s="1"/>
  <c r="H10" i="11"/>
  <c r="H19" i="11" s="1"/>
  <c r="H28" i="11" s="1"/>
  <c r="H37" i="11" s="1"/>
  <c r="H46" i="11" s="1"/>
  <c r="H55" i="11" s="1"/>
  <c r="H64" i="11" s="1"/>
  <c r="H73" i="11" s="1"/>
  <c r="H82" i="11" s="1"/>
  <c r="H91" i="11" s="1"/>
  <c r="I4" i="11"/>
  <c r="F4" i="11"/>
  <c r="J4" i="11" s="1"/>
  <c r="O99" i="10"/>
  <c r="H99" i="10"/>
  <c r="G99" i="10"/>
  <c r="F99" i="10"/>
  <c r="N99" i="10" s="1"/>
  <c r="E99" i="10"/>
  <c r="D99" i="10"/>
  <c r="O98" i="10"/>
  <c r="H98" i="10"/>
  <c r="G98" i="10"/>
  <c r="F98" i="10"/>
  <c r="N98" i="10" s="1"/>
  <c r="E98" i="10"/>
  <c r="D98" i="10"/>
  <c r="O97" i="10"/>
  <c r="H97" i="10"/>
  <c r="G97" i="10"/>
  <c r="F97" i="10"/>
  <c r="N97" i="10" s="1"/>
  <c r="E97" i="10"/>
  <c r="D97" i="10"/>
  <c r="O96" i="10"/>
  <c r="H96" i="10"/>
  <c r="G96" i="10"/>
  <c r="F96" i="10"/>
  <c r="N96" i="10" s="1"/>
  <c r="E96" i="10"/>
  <c r="D96" i="10"/>
  <c r="O95" i="10"/>
  <c r="H95" i="10"/>
  <c r="G95" i="10"/>
  <c r="F95" i="10"/>
  <c r="N95" i="10" s="1"/>
  <c r="E95" i="10"/>
  <c r="D95" i="10"/>
  <c r="O94" i="10"/>
  <c r="H94" i="10"/>
  <c r="G94" i="10"/>
  <c r="F94" i="10"/>
  <c r="N94" i="10" s="1"/>
  <c r="E94" i="10"/>
  <c r="D94" i="10"/>
  <c r="O93" i="10"/>
  <c r="H93" i="10"/>
  <c r="G93" i="10"/>
  <c r="F93" i="10"/>
  <c r="N93" i="10" s="1"/>
  <c r="E93" i="10"/>
  <c r="D93" i="10"/>
  <c r="B93" i="10"/>
  <c r="B94" i="10" s="1"/>
  <c r="B95" i="10" s="1"/>
  <c r="B96" i="10" s="1"/>
  <c r="B97" i="10" s="1"/>
  <c r="B98" i="10" s="1"/>
  <c r="B99" i="10" s="1"/>
  <c r="O92" i="10"/>
  <c r="H92" i="10"/>
  <c r="G92" i="10"/>
  <c r="F92" i="10"/>
  <c r="N92" i="10" s="1"/>
  <c r="E92" i="10"/>
  <c r="D92" i="10"/>
  <c r="O90" i="10"/>
  <c r="H90" i="10"/>
  <c r="G90" i="10"/>
  <c r="F90" i="10"/>
  <c r="N90" i="10" s="1"/>
  <c r="E90" i="10"/>
  <c r="D90" i="10"/>
  <c r="O89" i="10"/>
  <c r="H89" i="10"/>
  <c r="G89" i="10"/>
  <c r="F89" i="10"/>
  <c r="N89" i="10" s="1"/>
  <c r="E89" i="10"/>
  <c r="D89" i="10"/>
  <c r="O88" i="10"/>
  <c r="N88" i="10"/>
  <c r="O87" i="10"/>
  <c r="N87" i="10"/>
  <c r="O86" i="10"/>
  <c r="H86" i="10"/>
  <c r="G86" i="10"/>
  <c r="F86" i="10"/>
  <c r="N86" i="10" s="1"/>
  <c r="E86" i="10"/>
  <c r="D86" i="10"/>
  <c r="O85" i="10"/>
  <c r="H85" i="10"/>
  <c r="G85" i="10"/>
  <c r="F85" i="10"/>
  <c r="N85" i="10" s="1"/>
  <c r="E85" i="10"/>
  <c r="D85" i="10"/>
  <c r="O84" i="10"/>
  <c r="H84" i="10"/>
  <c r="G84" i="10"/>
  <c r="F84" i="10"/>
  <c r="N84" i="10" s="1"/>
  <c r="E84" i="10"/>
  <c r="D84" i="10"/>
  <c r="B84" i="10"/>
  <c r="B85" i="10" s="1"/>
  <c r="B86" i="10" s="1"/>
  <c r="B87" i="10" s="1"/>
  <c r="B88" i="10" s="1"/>
  <c r="B89" i="10" s="1"/>
  <c r="B90" i="10" s="1"/>
  <c r="O83" i="10"/>
  <c r="H83" i="10"/>
  <c r="G83" i="10"/>
  <c r="F83" i="10"/>
  <c r="N83" i="10" s="1"/>
  <c r="E83" i="10"/>
  <c r="D83" i="10"/>
  <c r="O81" i="10"/>
  <c r="O80" i="10"/>
  <c r="O79" i="10"/>
  <c r="O78" i="10"/>
  <c r="N78" i="10"/>
  <c r="O77" i="10"/>
  <c r="O76" i="10"/>
  <c r="O75" i="10"/>
  <c r="B75" i="10"/>
  <c r="B76" i="10" s="1"/>
  <c r="B77" i="10" s="1"/>
  <c r="B78" i="10" s="1"/>
  <c r="B79" i="10" s="1"/>
  <c r="B80" i="10" s="1"/>
  <c r="B81" i="10" s="1"/>
  <c r="O74" i="10"/>
  <c r="N66" i="10"/>
  <c r="B66" i="10"/>
  <c r="B67" i="10" s="1"/>
  <c r="B68" i="10" s="1"/>
  <c r="B69" i="10" s="1"/>
  <c r="B70" i="10" s="1"/>
  <c r="B71" i="10" s="1"/>
  <c r="B72" i="10" s="1"/>
  <c r="O65" i="10"/>
  <c r="O64" i="10" s="1"/>
  <c r="K64" i="10" s="1"/>
  <c r="O63" i="10"/>
  <c r="O62" i="10"/>
  <c r="O61" i="10"/>
  <c r="O60" i="10"/>
  <c r="O59" i="10"/>
  <c r="O58" i="10"/>
  <c r="O57" i="10"/>
  <c r="B57" i="10"/>
  <c r="B58" i="10" s="1"/>
  <c r="B59" i="10" s="1"/>
  <c r="B60" i="10" s="1"/>
  <c r="B61" i="10" s="1"/>
  <c r="B62" i="10" s="1"/>
  <c r="B63" i="10" s="1"/>
  <c r="O56" i="10"/>
  <c r="O54" i="10"/>
  <c r="O53" i="10"/>
  <c r="O52" i="10"/>
  <c r="O51" i="10"/>
  <c r="O50" i="10"/>
  <c r="O49" i="10"/>
  <c r="O48" i="10"/>
  <c r="B48" i="10"/>
  <c r="B49" i="10" s="1"/>
  <c r="B50" i="10" s="1"/>
  <c r="B51" i="10" s="1"/>
  <c r="B52" i="10" s="1"/>
  <c r="B53" i="10" s="1"/>
  <c r="B54" i="10" s="1"/>
  <c r="O47" i="10"/>
  <c r="O45" i="10"/>
  <c r="O44" i="10"/>
  <c r="O43" i="10"/>
  <c r="O42" i="10"/>
  <c r="O41" i="10"/>
  <c r="O40" i="10"/>
  <c r="O39" i="10"/>
  <c r="B39" i="10"/>
  <c r="B40" i="10" s="1"/>
  <c r="B41" i="10" s="1"/>
  <c r="B42" i="10" s="1"/>
  <c r="B43" i="10" s="1"/>
  <c r="B44" i="10" s="1"/>
  <c r="B45" i="10" s="1"/>
  <c r="O38" i="10"/>
  <c r="G37" i="10"/>
  <c r="G55" i="10" s="1"/>
  <c r="G73" i="10" s="1"/>
  <c r="G91" i="10" s="1"/>
  <c r="O36" i="10"/>
  <c r="O35" i="10"/>
  <c r="O34" i="10"/>
  <c r="O33" i="10"/>
  <c r="O32" i="10"/>
  <c r="O31" i="10"/>
  <c r="O30" i="10"/>
  <c r="B30" i="10"/>
  <c r="B31" i="10" s="1"/>
  <c r="B32" i="10" s="1"/>
  <c r="B33" i="10" s="1"/>
  <c r="B34" i="10" s="1"/>
  <c r="B35" i="10" s="1"/>
  <c r="B36" i="10" s="1"/>
  <c r="O29" i="10"/>
  <c r="G28" i="10"/>
  <c r="G46" i="10" s="1"/>
  <c r="G64" i="10" s="1"/>
  <c r="G82" i="10" s="1"/>
  <c r="O27" i="10"/>
  <c r="O26" i="10"/>
  <c r="O25" i="10"/>
  <c r="O24" i="10"/>
  <c r="O23" i="10"/>
  <c r="O22" i="10"/>
  <c r="O21" i="10"/>
  <c r="B21" i="10"/>
  <c r="B22" i="10" s="1"/>
  <c r="B23" i="10" s="1"/>
  <c r="B24" i="10" s="1"/>
  <c r="B25" i="10" s="1"/>
  <c r="B26" i="10" s="1"/>
  <c r="B27" i="10" s="1"/>
  <c r="O20" i="10"/>
  <c r="E19" i="10"/>
  <c r="E28" i="10" s="1"/>
  <c r="E37" i="10" s="1"/>
  <c r="E46" i="10" s="1"/>
  <c r="E55" i="10" s="1"/>
  <c r="E64" i="10" s="1"/>
  <c r="E73" i="10" s="1"/>
  <c r="E82" i="10" s="1"/>
  <c r="E91" i="10" s="1"/>
  <c r="D19" i="10"/>
  <c r="D28" i="10" s="1"/>
  <c r="D37" i="10" s="1"/>
  <c r="D46" i="10" s="1"/>
  <c r="D55" i="10" s="1"/>
  <c r="D64" i="10" s="1"/>
  <c r="D73" i="10" s="1"/>
  <c r="D82" i="10" s="1"/>
  <c r="D91" i="10" s="1"/>
  <c r="C19" i="10"/>
  <c r="C28" i="10" s="1"/>
  <c r="C37" i="10" s="1"/>
  <c r="C46" i="10" s="1"/>
  <c r="C55" i="10" s="1"/>
  <c r="C64" i="10" s="1"/>
  <c r="C73" i="10" s="1"/>
  <c r="C82" i="10" s="1"/>
  <c r="C91" i="10" s="1"/>
  <c r="O18" i="10"/>
  <c r="O17" i="10"/>
  <c r="O16" i="10"/>
  <c r="O15" i="10"/>
  <c r="O14" i="10"/>
  <c r="O13" i="10"/>
  <c r="O12" i="10"/>
  <c r="B12" i="10"/>
  <c r="B13" i="10" s="1"/>
  <c r="B14" i="10" s="1"/>
  <c r="B15" i="10" s="1"/>
  <c r="B16" i="10" s="1"/>
  <c r="B17" i="10" s="1"/>
  <c r="B18" i="10" s="1"/>
  <c r="O11" i="10"/>
  <c r="H10" i="10"/>
  <c r="H19" i="10" s="1"/>
  <c r="H28" i="10" s="1"/>
  <c r="H37" i="10" s="1"/>
  <c r="H46" i="10" s="1"/>
  <c r="H55" i="10" s="1"/>
  <c r="H64" i="10" s="1"/>
  <c r="H73" i="10" s="1"/>
  <c r="H82" i="10" s="1"/>
  <c r="H91" i="10" s="1"/>
  <c r="I4" i="10"/>
  <c r="F4" i="10"/>
  <c r="J4" i="10" s="1"/>
  <c r="F17" i="1"/>
  <c r="F18" i="1"/>
  <c r="O81" i="1"/>
  <c r="O80" i="1"/>
  <c r="O79" i="1"/>
  <c r="O78" i="1"/>
  <c r="O77" i="1"/>
  <c r="O76" i="1"/>
  <c r="O75" i="1"/>
  <c r="O74" i="1"/>
  <c r="O65" i="1"/>
  <c r="O64" i="1" s="1"/>
  <c r="O63" i="1"/>
  <c r="O62" i="1"/>
  <c r="O61" i="1"/>
  <c r="O60" i="1"/>
  <c r="O59" i="1"/>
  <c r="O58" i="1"/>
  <c r="O57" i="1"/>
  <c r="O56" i="1"/>
  <c r="O54" i="1"/>
  <c r="O53" i="1"/>
  <c r="O52" i="1"/>
  <c r="O51" i="1"/>
  <c r="O50" i="1"/>
  <c r="O49" i="1"/>
  <c r="O48" i="1"/>
  <c r="O47" i="1"/>
  <c r="O45" i="1"/>
  <c r="O44" i="1"/>
  <c r="O43" i="1"/>
  <c r="O42" i="1"/>
  <c r="O41" i="1"/>
  <c r="O40" i="1"/>
  <c r="O39" i="1"/>
  <c r="O38" i="1"/>
  <c r="O36" i="1"/>
  <c r="O35" i="1"/>
  <c r="O34" i="1"/>
  <c r="O33" i="1"/>
  <c r="O32" i="1"/>
  <c r="O31" i="1"/>
  <c r="O30" i="1"/>
  <c r="O29" i="1"/>
  <c r="O27" i="1"/>
  <c r="O26" i="1"/>
  <c r="O25" i="1"/>
  <c r="O24" i="1"/>
  <c r="O23" i="1"/>
  <c r="O22" i="1"/>
  <c r="O21" i="1"/>
  <c r="O20" i="1"/>
  <c r="H81" i="1"/>
  <c r="H81" i="19" s="1"/>
  <c r="G81" i="1"/>
  <c r="G81" i="19" s="1"/>
  <c r="F81" i="1"/>
  <c r="E81" i="1"/>
  <c r="E81" i="19" s="1"/>
  <c r="D81" i="1"/>
  <c r="D81" i="19" s="1"/>
  <c r="H72" i="1"/>
  <c r="G72" i="1"/>
  <c r="F72" i="1"/>
  <c r="E72" i="1"/>
  <c r="D72" i="1"/>
  <c r="H63" i="1"/>
  <c r="G63" i="1"/>
  <c r="F63" i="1"/>
  <c r="E63" i="1"/>
  <c r="D63" i="1"/>
  <c r="H54" i="1"/>
  <c r="G54" i="1"/>
  <c r="F54" i="1"/>
  <c r="E54" i="1"/>
  <c r="D54" i="1"/>
  <c r="H45" i="1"/>
  <c r="G45" i="1"/>
  <c r="F45" i="1"/>
  <c r="E45" i="1"/>
  <c r="D45" i="1"/>
  <c r="H36" i="1"/>
  <c r="G36" i="1"/>
  <c r="F36" i="1"/>
  <c r="E36" i="1"/>
  <c r="D36" i="1"/>
  <c r="H27" i="1"/>
  <c r="G27" i="1"/>
  <c r="F27" i="1"/>
  <c r="E27" i="1"/>
  <c r="D27" i="1"/>
  <c r="D17" i="1"/>
  <c r="E17" i="1"/>
  <c r="G17" i="1"/>
  <c r="H17" i="1"/>
  <c r="O17" i="1"/>
  <c r="D18" i="1"/>
  <c r="E18" i="1"/>
  <c r="G18" i="1"/>
  <c r="H18" i="1"/>
  <c r="O18" i="1"/>
  <c r="N81" i="1" l="1"/>
  <c r="F81" i="19"/>
  <c r="N81" i="19" s="1"/>
  <c r="N72" i="1"/>
  <c r="F72" i="19"/>
  <c r="F72" i="10"/>
  <c r="N72" i="10" s="1"/>
  <c r="N27" i="1"/>
  <c r="F27" i="19"/>
  <c r="F27" i="10"/>
  <c r="N27" i="10" s="1"/>
  <c r="H36" i="19"/>
  <c r="H36" i="11" s="1"/>
  <c r="H36" i="10"/>
  <c r="D54" i="19"/>
  <c r="D54" i="11" s="1"/>
  <c r="D54" i="10"/>
  <c r="N63" i="1"/>
  <c r="F63" i="19"/>
  <c r="F63" i="10"/>
  <c r="N63" i="10" s="1"/>
  <c r="E18" i="19"/>
  <c r="E18" i="11" s="1"/>
  <c r="E18" i="10"/>
  <c r="H17" i="10"/>
  <c r="H17" i="19"/>
  <c r="H17" i="11" s="1"/>
  <c r="D27" i="19"/>
  <c r="D27" i="11" s="1"/>
  <c r="D27" i="10"/>
  <c r="H27" i="19"/>
  <c r="H27" i="11" s="1"/>
  <c r="H27" i="10"/>
  <c r="N36" i="1"/>
  <c r="F36" i="19"/>
  <c r="F36" i="10"/>
  <c r="N36" i="10" s="1"/>
  <c r="D45" i="19"/>
  <c r="D45" i="11" s="1"/>
  <c r="D45" i="10"/>
  <c r="H45" i="19"/>
  <c r="H45" i="11" s="1"/>
  <c r="H45" i="10"/>
  <c r="N54" i="1"/>
  <c r="F54" i="19"/>
  <c r="F54" i="10"/>
  <c r="N54" i="10" s="1"/>
  <c r="D63" i="19"/>
  <c r="D63" i="11" s="1"/>
  <c r="D63" i="10"/>
  <c r="H63" i="19"/>
  <c r="H63" i="11" s="1"/>
  <c r="H63" i="10"/>
  <c r="N17" i="1"/>
  <c r="F17" i="19"/>
  <c r="F17" i="10"/>
  <c r="N17" i="10" s="1"/>
  <c r="D18" i="19"/>
  <c r="D18" i="11" s="1"/>
  <c r="D18" i="10"/>
  <c r="G17" i="19"/>
  <c r="G17" i="11" s="1"/>
  <c r="G17" i="10"/>
  <c r="E27" i="19"/>
  <c r="E27" i="11" s="1"/>
  <c r="E27" i="10"/>
  <c r="G36" i="19"/>
  <c r="G36" i="11" s="1"/>
  <c r="G36" i="10"/>
  <c r="E45" i="10"/>
  <c r="E45" i="19"/>
  <c r="E45" i="11" s="1"/>
  <c r="G54" i="19"/>
  <c r="G54" i="11" s="1"/>
  <c r="G54" i="10"/>
  <c r="E63" i="19"/>
  <c r="E63" i="11" s="1"/>
  <c r="E63" i="10"/>
  <c r="G72" i="19"/>
  <c r="G72" i="11" s="1"/>
  <c r="G72" i="10"/>
  <c r="H18" i="19"/>
  <c r="H18" i="11" s="1"/>
  <c r="H18" i="10"/>
  <c r="E17" i="19"/>
  <c r="E17" i="11" s="1"/>
  <c r="E17" i="10"/>
  <c r="D36" i="19"/>
  <c r="D36" i="11" s="1"/>
  <c r="D36" i="10"/>
  <c r="N45" i="1"/>
  <c r="F45" i="19"/>
  <c r="F45" i="10"/>
  <c r="N45" i="10" s="1"/>
  <c r="H54" i="19"/>
  <c r="H54" i="11" s="1"/>
  <c r="H54" i="10"/>
  <c r="D72" i="19"/>
  <c r="D72" i="11" s="1"/>
  <c r="D72" i="10"/>
  <c r="H72" i="19"/>
  <c r="H72" i="11" s="1"/>
  <c r="H72" i="10"/>
  <c r="G18" i="19"/>
  <c r="G18" i="11" s="1"/>
  <c r="G18" i="10"/>
  <c r="D17" i="10"/>
  <c r="D17" i="19"/>
  <c r="D17" i="11" s="1"/>
  <c r="G27" i="19"/>
  <c r="G27" i="11" s="1"/>
  <c r="G27" i="10"/>
  <c r="E36" i="10"/>
  <c r="E36" i="19"/>
  <c r="E36" i="11" s="1"/>
  <c r="G45" i="19"/>
  <c r="G45" i="11" s="1"/>
  <c r="G45" i="10"/>
  <c r="E54" i="19"/>
  <c r="E54" i="11" s="1"/>
  <c r="E54" i="10"/>
  <c r="G63" i="19"/>
  <c r="G63" i="11" s="1"/>
  <c r="G63" i="10"/>
  <c r="E72" i="19"/>
  <c r="E72" i="11" s="1"/>
  <c r="E72" i="10"/>
  <c r="F18" i="19"/>
  <c r="F18" i="10"/>
  <c r="N18" i="10" s="1"/>
  <c r="O55" i="11"/>
  <c r="K55" i="11" s="1"/>
  <c r="F82" i="11"/>
  <c r="O91" i="11"/>
  <c r="N91" i="11"/>
  <c r="O10" i="11"/>
  <c r="O19" i="11"/>
  <c r="K19" i="11" s="1"/>
  <c r="O37" i="11"/>
  <c r="K37" i="11" s="1"/>
  <c r="O46" i="11"/>
  <c r="K46" i="11" s="1"/>
  <c r="O73" i="11"/>
  <c r="K73" i="11" s="1"/>
  <c r="O82" i="11"/>
  <c r="K82" i="11" s="1"/>
  <c r="N91" i="10"/>
  <c r="N82" i="11"/>
  <c r="O28" i="11"/>
  <c r="K28" i="11" s="1"/>
  <c r="F91" i="11"/>
  <c r="O19" i="10"/>
  <c r="O37" i="10"/>
  <c r="K37" i="10" s="1"/>
  <c r="O55" i="10"/>
  <c r="K55" i="10" s="1"/>
  <c r="O82" i="10"/>
  <c r="O10" i="10"/>
  <c r="O28" i="10"/>
  <c r="O46" i="10"/>
  <c r="K46" i="10" s="1"/>
  <c r="O73" i="10"/>
  <c r="O91" i="10"/>
  <c r="K91" i="10" s="1"/>
  <c r="F91" i="10"/>
  <c r="O46" i="1"/>
  <c r="N82" i="10"/>
  <c r="F82" i="10"/>
  <c r="N18" i="1"/>
  <c r="O73" i="1"/>
  <c r="O19" i="1"/>
  <c r="O28" i="1"/>
  <c r="O37" i="1"/>
  <c r="O55" i="1"/>
  <c r="H80" i="1"/>
  <c r="H80" i="10" s="1"/>
  <c r="G80" i="1"/>
  <c r="G80" i="10" s="1"/>
  <c r="F80" i="1"/>
  <c r="E80" i="1"/>
  <c r="E80" i="10" s="1"/>
  <c r="D80" i="1"/>
  <c r="D80" i="10" s="1"/>
  <c r="H79" i="1"/>
  <c r="G79" i="1"/>
  <c r="F79" i="1"/>
  <c r="F79" i="19" s="1"/>
  <c r="E79" i="1"/>
  <c r="D79" i="1"/>
  <c r="F78" i="19"/>
  <c r="H77" i="1"/>
  <c r="G77" i="1"/>
  <c r="F77" i="1"/>
  <c r="D77" i="1"/>
  <c r="H76" i="1"/>
  <c r="G76" i="1"/>
  <c r="F76" i="1"/>
  <c r="F76" i="19" s="1"/>
  <c r="E76" i="1"/>
  <c r="D76" i="1"/>
  <c r="H75" i="1"/>
  <c r="G75" i="1"/>
  <c r="F75" i="1"/>
  <c r="F75" i="19" s="1"/>
  <c r="E75" i="1"/>
  <c r="D75" i="1"/>
  <c r="H74" i="1"/>
  <c r="G74" i="1"/>
  <c r="F74" i="1"/>
  <c r="E74" i="1"/>
  <c r="D74" i="1"/>
  <c r="H71" i="1"/>
  <c r="G71" i="1"/>
  <c r="F71" i="1"/>
  <c r="E71" i="1"/>
  <c r="D71" i="1"/>
  <c r="H70" i="1"/>
  <c r="G70" i="1"/>
  <c r="F70" i="1"/>
  <c r="E70" i="1"/>
  <c r="D70" i="1"/>
  <c r="H69" i="1"/>
  <c r="G69" i="1"/>
  <c r="F69" i="1"/>
  <c r="E69" i="1"/>
  <c r="D69" i="1"/>
  <c r="H68" i="1"/>
  <c r="G68" i="1"/>
  <c r="F68" i="1"/>
  <c r="E68" i="1"/>
  <c r="D68" i="1"/>
  <c r="H67" i="1"/>
  <c r="G67" i="1"/>
  <c r="F67" i="1"/>
  <c r="E67" i="1"/>
  <c r="D67" i="1"/>
  <c r="H65" i="1"/>
  <c r="G65" i="1"/>
  <c r="F65" i="1"/>
  <c r="E65" i="1"/>
  <c r="D65" i="1"/>
  <c r="H62" i="1"/>
  <c r="G62" i="1"/>
  <c r="F62" i="1"/>
  <c r="E62" i="1"/>
  <c r="D62" i="1"/>
  <c r="H61" i="1"/>
  <c r="G61" i="1"/>
  <c r="F61" i="1"/>
  <c r="E61" i="1"/>
  <c r="D61" i="1"/>
  <c r="H60" i="1"/>
  <c r="G60" i="1"/>
  <c r="F60" i="1"/>
  <c r="E60" i="1"/>
  <c r="D60" i="1"/>
  <c r="H59" i="1"/>
  <c r="G59" i="1"/>
  <c r="F59" i="1"/>
  <c r="E59" i="1"/>
  <c r="D59" i="1"/>
  <c r="H58" i="1"/>
  <c r="G58" i="1"/>
  <c r="F58" i="1"/>
  <c r="E58" i="1"/>
  <c r="D58" i="1"/>
  <c r="H57" i="1"/>
  <c r="G57" i="1"/>
  <c r="F57" i="1"/>
  <c r="E57" i="1"/>
  <c r="D57" i="1"/>
  <c r="H56" i="1"/>
  <c r="G56" i="1"/>
  <c r="F56" i="1"/>
  <c r="E56" i="1"/>
  <c r="D56" i="1"/>
  <c r="H53" i="1"/>
  <c r="G53" i="1"/>
  <c r="F53" i="1"/>
  <c r="E53" i="1"/>
  <c r="D53" i="1"/>
  <c r="H52" i="1"/>
  <c r="G52" i="1"/>
  <c r="F52" i="1"/>
  <c r="E52" i="1"/>
  <c r="D52" i="1"/>
  <c r="H51" i="1"/>
  <c r="G51" i="1"/>
  <c r="F51" i="1"/>
  <c r="E51" i="1"/>
  <c r="D51" i="1"/>
  <c r="H50" i="1"/>
  <c r="G50" i="1"/>
  <c r="F50" i="1"/>
  <c r="E50" i="1"/>
  <c r="D50" i="1"/>
  <c r="H49" i="1"/>
  <c r="G49" i="1"/>
  <c r="F49" i="1"/>
  <c r="E49" i="1"/>
  <c r="D49" i="1"/>
  <c r="H48" i="1"/>
  <c r="G48" i="1"/>
  <c r="F48" i="1"/>
  <c r="E48" i="1"/>
  <c r="D48" i="1"/>
  <c r="H47" i="1"/>
  <c r="G47" i="1"/>
  <c r="F47" i="1"/>
  <c r="E47" i="1"/>
  <c r="D47" i="1"/>
  <c r="H44" i="1"/>
  <c r="G44" i="1"/>
  <c r="F44" i="1"/>
  <c r="E44" i="1"/>
  <c r="D44" i="1"/>
  <c r="H43"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6" i="1"/>
  <c r="G26" i="1"/>
  <c r="F26" i="1"/>
  <c r="E26" i="1"/>
  <c r="D26" i="1"/>
  <c r="H25" i="1"/>
  <c r="G25" i="1"/>
  <c r="F25" i="1"/>
  <c r="E25" i="1"/>
  <c r="D25" i="1"/>
  <c r="H24" i="1"/>
  <c r="G24" i="1"/>
  <c r="F24" i="1"/>
  <c r="E24" i="1"/>
  <c r="D24" i="1"/>
  <c r="H23" i="1"/>
  <c r="G23" i="1"/>
  <c r="F23" i="1"/>
  <c r="E23" i="1"/>
  <c r="D23" i="1"/>
  <c r="H22" i="1"/>
  <c r="G22" i="1"/>
  <c r="F22" i="1"/>
  <c r="E22" i="1"/>
  <c r="D22" i="1"/>
  <c r="G21" i="1"/>
  <c r="F21" i="1"/>
  <c r="E21" i="1"/>
  <c r="D21" i="1"/>
  <c r="H21" i="1" s="1"/>
  <c r="H20" i="1"/>
  <c r="G20" i="1"/>
  <c r="F20" i="1"/>
  <c r="E20" i="1"/>
  <c r="D20" i="1"/>
  <c r="D12" i="1"/>
  <c r="E12" i="1"/>
  <c r="F12" i="1"/>
  <c r="G12" i="1"/>
  <c r="H12" i="1"/>
  <c r="D13" i="1"/>
  <c r="E13" i="1"/>
  <c r="F13" i="1"/>
  <c r="G13" i="1"/>
  <c r="H13" i="1"/>
  <c r="D14" i="1"/>
  <c r="F14" i="1"/>
  <c r="G14" i="1"/>
  <c r="H14" i="1"/>
  <c r="D15" i="1"/>
  <c r="E15" i="1"/>
  <c r="F15" i="1"/>
  <c r="G15" i="1"/>
  <c r="H15" i="1"/>
  <c r="D16" i="1"/>
  <c r="E16" i="1"/>
  <c r="F16" i="1"/>
  <c r="G16" i="1"/>
  <c r="H16" i="1"/>
  <c r="H11" i="1"/>
  <c r="G11" i="1"/>
  <c r="F11" i="1"/>
  <c r="E11" i="1"/>
  <c r="D11" i="1"/>
  <c r="N66" i="1"/>
  <c r="H21" i="19" l="1"/>
  <c r="H21" i="11" s="1"/>
  <c r="H21" i="10"/>
  <c r="F80" i="19"/>
  <c r="N80" i="19" s="1"/>
  <c r="F80" i="10"/>
  <c r="N80" i="10" s="1"/>
  <c r="K91" i="11"/>
  <c r="K82" i="10"/>
  <c r="G74" i="10"/>
  <c r="G74" i="19"/>
  <c r="G74" i="11" s="1"/>
  <c r="H77" i="10"/>
  <c r="G78" i="19"/>
  <c r="G78" i="11" s="1"/>
  <c r="N79" i="19"/>
  <c r="F79" i="11"/>
  <c r="N79" i="11" s="1"/>
  <c r="E80" i="19"/>
  <c r="E80" i="11" s="1"/>
  <c r="E76" i="10"/>
  <c r="E76" i="19"/>
  <c r="E76" i="11" s="1"/>
  <c r="N76" i="19"/>
  <c r="F76" i="11"/>
  <c r="N76" i="11" s="1"/>
  <c r="G79" i="10"/>
  <c r="G79" i="19"/>
  <c r="G79" i="11" s="1"/>
  <c r="D77" i="10"/>
  <c r="D77" i="19"/>
  <c r="H74" i="10"/>
  <c r="H74" i="19"/>
  <c r="H74" i="11" s="1"/>
  <c r="E77" i="10"/>
  <c r="E77" i="11"/>
  <c r="D78" i="19"/>
  <c r="D78" i="11" s="1"/>
  <c r="H78" i="19"/>
  <c r="H78" i="11" s="1"/>
  <c r="E74" i="10"/>
  <c r="E74" i="19"/>
  <c r="E74" i="11" s="1"/>
  <c r="D75" i="10"/>
  <c r="D75" i="19"/>
  <c r="D75" i="11" s="1"/>
  <c r="H75" i="10"/>
  <c r="H75" i="19"/>
  <c r="H75" i="11" s="1"/>
  <c r="G76" i="10"/>
  <c r="G76" i="19"/>
  <c r="G76" i="11" s="1"/>
  <c r="E78" i="19"/>
  <c r="E78" i="11" s="1"/>
  <c r="D79" i="10"/>
  <c r="D79" i="19"/>
  <c r="D79" i="11" s="1"/>
  <c r="H79" i="10"/>
  <c r="H79" i="19"/>
  <c r="H79" i="11" s="1"/>
  <c r="G80" i="19"/>
  <c r="G80" i="11" s="1"/>
  <c r="F75" i="11"/>
  <c r="N75" i="11" s="1"/>
  <c r="N75" i="19"/>
  <c r="D74" i="10"/>
  <c r="D74" i="19"/>
  <c r="D74" i="11" s="1"/>
  <c r="G75" i="10"/>
  <c r="G75" i="19"/>
  <c r="G75" i="11" s="1"/>
  <c r="F80" i="11"/>
  <c r="N80" i="11" s="1"/>
  <c r="F74" i="10"/>
  <c r="N74" i="10" s="1"/>
  <c r="F74" i="19"/>
  <c r="E75" i="10"/>
  <c r="E75" i="19"/>
  <c r="E75" i="11" s="1"/>
  <c r="D76" i="10"/>
  <c r="D76" i="19"/>
  <c r="D76" i="11" s="1"/>
  <c r="H76" i="10"/>
  <c r="H76" i="19"/>
  <c r="H76" i="11" s="1"/>
  <c r="G77" i="10"/>
  <c r="G77" i="11"/>
  <c r="N78" i="19"/>
  <c r="F78" i="11"/>
  <c r="N78" i="11" s="1"/>
  <c r="E79" i="10"/>
  <c r="E79" i="19"/>
  <c r="E79" i="11" s="1"/>
  <c r="D80" i="19"/>
  <c r="D80" i="11" s="1"/>
  <c r="H80" i="19"/>
  <c r="H80" i="11" s="1"/>
  <c r="N11" i="1"/>
  <c r="F11" i="19"/>
  <c r="F11" i="10"/>
  <c r="D15" i="19"/>
  <c r="D15" i="11" s="1"/>
  <c r="D15" i="10"/>
  <c r="F12" i="19"/>
  <c r="F12" i="10"/>
  <c r="N12" i="10" s="1"/>
  <c r="D22" i="19"/>
  <c r="D22" i="11" s="1"/>
  <c r="D22" i="10"/>
  <c r="F24" i="19"/>
  <c r="F24" i="10"/>
  <c r="N24" i="10" s="1"/>
  <c r="G29" i="10"/>
  <c r="G29" i="19"/>
  <c r="G29" i="11" s="1"/>
  <c r="H32" i="19"/>
  <c r="H32" i="11" s="1"/>
  <c r="H32" i="10"/>
  <c r="D38" i="19"/>
  <c r="D38" i="11" s="1"/>
  <c r="D38" i="10"/>
  <c r="N40" i="1"/>
  <c r="F40" i="19"/>
  <c r="F40" i="10"/>
  <c r="N40" i="10" s="1"/>
  <c r="H42" i="19"/>
  <c r="H42" i="11" s="1"/>
  <c r="H42" i="10"/>
  <c r="E47" i="19"/>
  <c r="E47" i="11" s="1"/>
  <c r="E47" i="10"/>
  <c r="G49" i="10"/>
  <c r="G49" i="19"/>
  <c r="G49" i="11" s="1"/>
  <c r="D52" i="19"/>
  <c r="D52" i="11" s="1"/>
  <c r="D52" i="10"/>
  <c r="F56" i="19"/>
  <c r="F56" i="10"/>
  <c r="D58" i="19"/>
  <c r="D58" i="11" s="1"/>
  <c r="D58" i="10"/>
  <c r="E61" i="19"/>
  <c r="E61" i="11" s="1"/>
  <c r="E61" i="10"/>
  <c r="G65" i="19"/>
  <c r="G65" i="11" s="1"/>
  <c r="G65" i="10"/>
  <c r="D69" i="19"/>
  <c r="D69" i="11" s="1"/>
  <c r="D69" i="10"/>
  <c r="G70" i="19"/>
  <c r="G70" i="11" s="1"/>
  <c r="G70" i="10"/>
  <c r="E11" i="10"/>
  <c r="E11" i="19"/>
  <c r="E11" i="11" s="1"/>
  <c r="H16" i="19"/>
  <c r="H16" i="11" s="1"/>
  <c r="H16" i="10"/>
  <c r="D16" i="19"/>
  <c r="D16" i="11" s="1"/>
  <c r="D16" i="10"/>
  <c r="E15" i="19"/>
  <c r="E15" i="11" s="1"/>
  <c r="E15" i="10"/>
  <c r="F14" i="10"/>
  <c r="N14" i="10" s="1"/>
  <c r="F14" i="19"/>
  <c r="F13" i="19"/>
  <c r="F13" i="10"/>
  <c r="N13" i="10" s="1"/>
  <c r="G12" i="19"/>
  <c r="G12" i="11" s="1"/>
  <c r="G12" i="10"/>
  <c r="D20" i="19"/>
  <c r="D20" i="11" s="1"/>
  <c r="D20" i="10"/>
  <c r="H20" i="10"/>
  <c r="H20" i="19"/>
  <c r="H20" i="11" s="1"/>
  <c r="G21" i="19"/>
  <c r="G21" i="11" s="1"/>
  <c r="G21" i="10"/>
  <c r="G22" i="10"/>
  <c r="G22" i="19"/>
  <c r="G22" i="11" s="1"/>
  <c r="F23" i="10"/>
  <c r="N23" i="10" s="1"/>
  <c r="F23" i="19"/>
  <c r="E24" i="19"/>
  <c r="E24" i="11" s="1"/>
  <c r="E24" i="10"/>
  <c r="D25" i="19"/>
  <c r="D25" i="11" s="1"/>
  <c r="D25" i="10"/>
  <c r="H25" i="19"/>
  <c r="H25" i="11" s="1"/>
  <c r="H25" i="10"/>
  <c r="G26" i="19"/>
  <c r="G26" i="11" s="1"/>
  <c r="G26" i="10"/>
  <c r="F29" i="19"/>
  <c r="F29" i="10"/>
  <c r="E30" i="19"/>
  <c r="E30" i="11" s="1"/>
  <c r="E30" i="10"/>
  <c r="D31" i="10"/>
  <c r="D31" i="19"/>
  <c r="D31" i="11" s="1"/>
  <c r="H31" i="10"/>
  <c r="H31" i="19"/>
  <c r="H31" i="11" s="1"/>
  <c r="G32" i="19"/>
  <c r="G32" i="11" s="1"/>
  <c r="G32" i="10"/>
  <c r="N33" i="1"/>
  <c r="F33" i="19"/>
  <c r="F33" i="10"/>
  <c r="N33" i="10" s="1"/>
  <c r="E34" i="19"/>
  <c r="E34" i="11" s="1"/>
  <c r="E34" i="10"/>
  <c r="D35" i="10"/>
  <c r="D35" i="19"/>
  <c r="D35" i="11" s="1"/>
  <c r="H35" i="10"/>
  <c r="H35" i="19"/>
  <c r="H35" i="11" s="1"/>
  <c r="G38" i="10"/>
  <c r="G38" i="19"/>
  <c r="G38" i="11" s="1"/>
  <c r="N39" i="1"/>
  <c r="F39" i="19"/>
  <c r="F39" i="10"/>
  <c r="N39" i="10" s="1"/>
  <c r="E40" i="19"/>
  <c r="E40" i="11" s="1"/>
  <c r="E40" i="10"/>
  <c r="D41" i="19"/>
  <c r="D41" i="11" s="1"/>
  <c r="D41" i="10"/>
  <c r="H41" i="19"/>
  <c r="H41" i="11" s="1"/>
  <c r="H41" i="10"/>
  <c r="G42" i="10"/>
  <c r="G42" i="19"/>
  <c r="G42" i="11" s="1"/>
  <c r="N43" i="1"/>
  <c r="F43" i="19"/>
  <c r="F43" i="10"/>
  <c r="N43" i="10" s="1"/>
  <c r="E44" i="19"/>
  <c r="E44" i="11" s="1"/>
  <c r="E44" i="10"/>
  <c r="D47" i="19"/>
  <c r="D47" i="11" s="1"/>
  <c r="D47" i="10"/>
  <c r="H47" i="19"/>
  <c r="H47" i="11" s="1"/>
  <c r="H47" i="10"/>
  <c r="G48" i="19"/>
  <c r="G48" i="11" s="1"/>
  <c r="G48" i="10"/>
  <c r="N49" i="1"/>
  <c r="F49" i="19"/>
  <c r="F49" i="10"/>
  <c r="N49" i="10" s="1"/>
  <c r="E50" i="10"/>
  <c r="E50" i="19"/>
  <c r="E50" i="11" s="1"/>
  <c r="D51" i="19"/>
  <c r="D51" i="11" s="1"/>
  <c r="D51" i="10"/>
  <c r="H51" i="10"/>
  <c r="H51" i="19"/>
  <c r="H51" i="11" s="1"/>
  <c r="G52" i="19"/>
  <c r="G52" i="11" s="1"/>
  <c r="G52" i="10"/>
  <c r="N53" i="1"/>
  <c r="F53" i="19"/>
  <c r="F53" i="10"/>
  <c r="N53" i="10" s="1"/>
  <c r="E56" i="19"/>
  <c r="E56" i="11" s="1"/>
  <c r="E56" i="10"/>
  <c r="D57" i="19"/>
  <c r="D57" i="11" s="1"/>
  <c r="D57" i="10"/>
  <c r="H57" i="19"/>
  <c r="H57" i="11" s="1"/>
  <c r="H57" i="10"/>
  <c r="G58" i="10"/>
  <c r="G58" i="19"/>
  <c r="G58" i="11" s="1"/>
  <c r="N59" i="1"/>
  <c r="F59" i="10"/>
  <c r="N59" i="10" s="1"/>
  <c r="F59" i="19"/>
  <c r="E60" i="19"/>
  <c r="E60" i="11" s="1"/>
  <c r="E60" i="10"/>
  <c r="D61" i="19"/>
  <c r="D61" i="11" s="1"/>
  <c r="D61" i="10"/>
  <c r="H61" i="19"/>
  <c r="H61" i="11" s="1"/>
  <c r="H61" i="10"/>
  <c r="G62" i="19"/>
  <c r="G62" i="11" s="1"/>
  <c r="G62" i="10"/>
  <c r="F65" i="19"/>
  <c r="F65" i="10"/>
  <c r="E67" i="19"/>
  <c r="E67" i="11" s="1"/>
  <c r="E67" i="10"/>
  <c r="D68" i="19"/>
  <c r="D68" i="11" s="1"/>
  <c r="D68" i="10"/>
  <c r="H68" i="19"/>
  <c r="H68" i="11" s="1"/>
  <c r="H68" i="10"/>
  <c r="G69" i="11"/>
  <c r="G69" i="10"/>
  <c r="N70" i="1"/>
  <c r="F70" i="10"/>
  <c r="N70" i="10" s="1"/>
  <c r="F70" i="19"/>
  <c r="E71" i="19"/>
  <c r="E71" i="11" s="1"/>
  <c r="E71" i="10"/>
  <c r="N76" i="1"/>
  <c r="F76" i="10"/>
  <c r="N76" i="10" s="1"/>
  <c r="N80" i="1"/>
  <c r="F63" i="11"/>
  <c r="N63" i="11" s="1"/>
  <c r="N63" i="19"/>
  <c r="H15" i="19"/>
  <c r="H15" i="11" s="1"/>
  <c r="H15" i="10"/>
  <c r="D14" i="19"/>
  <c r="D14" i="11" s="1"/>
  <c r="D14" i="10"/>
  <c r="E20" i="19"/>
  <c r="E20" i="11" s="1"/>
  <c r="E20" i="10"/>
  <c r="H22" i="19"/>
  <c r="H22" i="11" s="1"/>
  <c r="H22" i="10"/>
  <c r="E25" i="19"/>
  <c r="E25" i="11" s="1"/>
  <c r="E25" i="10"/>
  <c r="H26" i="10"/>
  <c r="H26" i="19"/>
  <c r="H26" i="11" s="1"/>
  <c r="E31" i="19"/>
  <c r="E31" i="11" s="1"/>
  <c r="E31" i="10"/>
  <c r="G33" i="10"/>
  <c r="G33" i="19"/>
  <c r="G33" i="11" s="1"/>
  <c r="E35" i="19"/>
  <c r="E35" i="11" s="1"/>
  <c r="E35" i="10"/>
  <c r="G39" i="19"/>
  <c r="G39" i="11" s="1"/>
  <c r="G39" i="10"/>
  <c r="D42" i="19"/>
  <c r="D42" i="11" s="1"/>
  <c r="D42" i="10"/>
  <c r="N44" i="1"/>
  <c r="F44" i="19"/>
  <c r="F44" i="10"/>
  <c r="N44" i="10" s="1"/>
  <c r="H48" i="19"/>
  <c r="H48" i="11" s="1"/>
  <c r="H48" i="10"/>
  <c r="E51" i="19"/>
  <c r="E51" i="11" s="1"/>
  <c r="E51" i="10"/>
  <c r="G53" i="19"/>
  <c r="G53" i="11" s="1"/>
  <c r="G53" i="10"/>
  <c r="H58" i="19"/>
  <c r="H58" i="11" s="1"/>
  <c r="H58" i="10"/>
  <c r="N60" i="1"/>
  <c r="F60" i="19"/>
  <c r="F60" i="10"/>
  <c r="N60" i="10" s="1"/>
  <c r="H62" i="10"/>
  <c r="H62" i="19"/>
  <c r="H62" i="11" s="1"/>
  <c r="E68" i="10"/>
  <c r="E68" i="19"/>
  <c r="E68" i="11" s="1"/>
  <c r="N77" i="1"/>
  <c r="F77" i="10"/>
  <c r="N77" i="10" s="1"/>
  <c r="G11" i="19"/>
  <c r="G11" i="11" s="1"/>
  <c r="G11" i="10"/>
  <c r="G15" i="19"/>
  <c r="G15" i="11" s="1"/>
  <c r="G15" i="10"/>
  <c r="H13" i="19"/>
  <c r="H13" i="11" s="1"/>
  <c r="H13" i="10"/>
  <c r="E12" i="19"/>
  <c r="E12" i="11" s="1"/>
  <c r="E12" i="10"/>
  <c r="E22" i="19"/>
  <c r="E22" i="11" s="1"/>
  <c r="E22" i="10"/>
  <c r="H23" i="19"/>
  <c r="H23" i="11" s="1"/>
  <c r="H23" i="10"/>
  <c r="N25" i="1"/>
  <c r="F25" i="19"/>
  <c r="F25" i="10"/>
  <c r="N25" i="10" s="1"/>
  <c r="E26" i="19"/>
  <c r="E26" i="11" s="1"/>
  <c r="E26" i="10"/>
  <c r="H29" i="19"/>
  <c r="H29" i="11" s="1"/>
  <c r="H29" i="10"/>
  <c r="F31" i="19"/>
  <c r="F31" i="10"/>
  <c r="N31" i="10" s="1"/>
  <c r="H33" i="10"/>
  <c r="H33" i="19"/>
  <c r="H33" i="11" s="1"/>
  <c r="N35" i="1"/>
  <c r="F35" i="19"/>
  <c r="F35" i="10"/>
  <c r="N35" i="10" s="1"/>
  <c r="D39" i="19"/>
  <c r="D39" i="11" s="1"/>
  <c r="D39" i="10"/>
  <c r="G40" i="10"/>
  <c r="G40" i="19"/>
  <c r="G40" i="11" s="1"/>
  <c r="N41" i="1"/>
  <c r="F41" i="10"/>
  <c r="N41" i="10" s="1"/>
  <c r="F41" i="19"/>
  <c r="H43" i="19"/>
  <c r="H43" i="11" s="1"/>
  <c r="H43" i="10"/>
  <c r="E48" i="19"/>
  <c r="E48" i="11" s="1"/>
  <c r="E48" i="10"/>
  <c r="H49" i="10"/>
  <c r="H49" i="19"/>
  <c r="H49" i="11" s="1"/>
  <c r="E52" i="19"/>
  <c r="E52" i="11" s="1"/>
  <c r="E52" i="10"/>
  <c r="H53" i="10"/>
  <c r="H53" i="19"/>
  <c r="H53" i="11" s="1"/>
  <c r="N57" i="1"/>
  <c r="F57" i="10"/>
  <c r="N57" i="10" s="1"/>
  <c r="F57" i="19"/>
  <c r="D59" i="19"/>
  <c r="D59" i="11" s="1"/>
  <c r="D59" i="10"/>
  <c r="G60" i="19"/>
  <c r="G60" i="11" s="1"/>
  <c r="G60" i="10"/>
  <c r="N61" i="1"/>
  <c r="F61" i="19"/>
  <c r="F61" i="10"/>
  <c r="N61" i="10" s="1"/>
  <c r="D65" i="10"/>
  <c r="D65" i="19"/>
  <c r="D65" i="11" s="1"/>
  <c r="G67" i="19"/>
  <c r="G67" i="11" s="1"/>
  <c r="G67" i="10"/>
  <c r="N68" i="1"/>
  <c r="F68" i="19"/>
  <c r="F68" i="10"/>
  <c r="N68" i="10" s="1"/>
  <c r="D70" i="19"/>
  <c r="D70" i="11" s="1"/>
  <c r="D70" i="10"/>
  <c r="G71" i="19"/>
  <c r="G71" i="11" s="1"/>
  <c r="G71" i="10"/>
  <c r="N78" i="1"/>
  <c r="F18" i="11"/>
  <c r="N18" i="11" s="1"/>
  <c r="N18" i="19"/>
  <c r="F45" i="11"/>
  <c r="N45" i="11" s="1"/>
  <c r="N45" i="19"/>
  <c r="F54" i="11"/>
  <c r="N54" i="11" s="1"/>
  <c r="N54" i="19"/>
  <c r="F72" i="11"/>
  <c r="N72" i="11" s="1"/>
  <c r="N72" i="19"/>
  <c r="G16" i="19"/>
  <c r="G16" i="11" s="1"/>
  <c r="G16" i="10"/>
  <c r="E13" i="19"/>
  <c r="E13" i="11" s="1"/>
  <c r="E13" i="10"/>
  <c r="D21" i="19"/>
  <c r="D21" i="11" s="1"/>
  <c r="D21" i="10"/>
  <c r="G23" i="19"/>
  <c r="G23" i="11" s="1"/>
  <c r="G23" i="10"/>
  <c r="D26" i="10"/>
  <c r="D26" i="19"/>
  <c r="D26" i="11" s="1"/>
  <c r="N30" i="1"/>
  <c r="F30" i="10"/>
  <c r="N30" i="10" s="1"/>
  <c r="F30" i="19"/>
  <c r="D32" i="19"/>
  <c r="D32" i="11" s="1"/>
  <c r="D32" i="10"/>
  <c r="N34" i="1"/>
  <c r="F34" i="10"/>
  <c r="N34" i="10" s="1"/>
  <c r="F34" i="19"/>
  <c r="H38" i="19"/>
  <c r="H38" i="11" s="1"/>
  <c r="H38" i="10"/>
  <c r="E41" i="19"/>
  <c r="E41" i="11" s="1"/>
  <c r="E41" i="10"/>
  <c r="G43" i="19"/>
  <c r="G43" i="11" s="1"/>
  <c r="G43" i="10"/>
  <c r="D48" i="19"/>
  <c r="D48" i="11" s="1"/>
  <c r="D48" i="10"/>
  <c r="N50" i="1"/>
  <c r="F50" i="10"/>
  <c r="N50" i="10" s="1"/>
  <c r="F50" i="19"/>
  <c r="H52" i="19"/>
  <c r="H52" i="11" s="1"/>
  <c r="H52" i="10"/>
  <c r="E57" i="19"/>
  <c r="E57" i="11" s="1"/>
  <c r="E57" i="10"/>
  <c r="G59" i="19"/>
  <c r="G59" i="11" s="1"/>
  <c r="G59" i="10"/>
  <c r="D62" i="19"/>
  <c r="D62" i="11" s="1"/>
  <c r="D62" i="10"/>
  <c r="N67" i="1"/>
  <c r="F67" i="19"/>
  <c r="F67" i="10"/>
  <c r="N67" i="10" s="1"/>
  <c r="H69" i="10"/>
  <c r="N71" i="1"/>
  <c r="F71" i="19"/>
  <c r="F71" i="10"/>
  <c r="N71" i="10" s="1"/>
  <c r="F36" i="11"/>
  <c r="N36" i="11" s="1"/>
  <c r="N36" i="19"/>
  <c r="F16" i="19"/>
  <c r="F16" i="10"/>
  <c r="N16" i="10" s="1"/>
  <c r="H14" i="19"/>
  <c r="H14" i="11" s="1"/>
  <c r="H14" i="10"/>
  <c r="D13" i="19"/>
  <c r="D13" i="11" s="1"/>
  <c r="D13" i="10"/>
  <c r="F20" i="19"/>
  <c r="F20" i="10"/>
  <c r="E21" i="19"/>
  <c r="E21" i="11" s="1"/>
  <c r="E21" i="10"/>
  <c r="D23" i="19"/>
  <c r="D23" i="11" s="1"/>
  <c r="D23" i="10"/>
  <c r="G24" i="19"/>
  <c r="G24" i="11" s="1"/>
  <c r="G24" i="10"/>
  <c r="D29" i="19"/>
  <c r="D29" i="11" s="1"/>
  <c r="D29" i="10"/>
  <c r="G30" i="19"/>
  <c r="G30" i="11" s="1"/>
  <c r="G30" i="10"/>
  <c r="E32" i="19"/>
  <c r="E32" i="11" s="1"/>
  <c r="E32" i="10"/>
  <c r="D33" i="19"/>
  <c r="D33" i="11" s="1"/>
  <c r="D33" i="10"/>
  <c r="G34" i="19"/>
  <c r="G34" i="11" s="1"/>
  <c r="G34" i="10"/>
  <c r="E38" i="19"/>
  <c r="E38" i="11" s="1"/>
  <c r="E38" i="10"/>
  <c r="H39" i="19"/>
  <c r="H39" i="11" s="1"/>
  <c r="H39" i="10"/>
  <c r="E42" i="19"/>
  <c r="E42" i="11" s="1"/>
  <c r="E42" i="10"/>
  <c r="D43" i="19"/>
  <c r="D43" i="11" s="1"/>
  <c r="D43" i="10"/>
  <c r="G44" i="19"/>
  <c r="G44" i="11" s="1"/>
  <c r="G44" i="10"/>
  <c r="F47" i="19"/>
  <c r="F47" i="10"/>
  <c r="D49" i="10"/>
  <c r="D49" i="19"/>
  <c r="D49" i="11" s="1"/>
  <c r="G50" i="19"/>
  <c r="G50" i="11" s="1"/>
  <c r="G50" i="10"/>
  <c r="N51" i="1"/>
  <c r="F51" i="19"/>
  <c r="F51" i="10"/>
  <c r="N51" i="10" s="1"/>
  <c r="D53" i="10"/>
  <c r="D53" i="19"/>
  <c r="D53" i="11" s="1"/>
  <c r="G56" i="19"/>
  <c r="G56" i="11" s="1"/>
  <c r="G56" i="10"/>
  <c r="E58" i="19"/>
  <c r="E58" i="11" s="1"/>
  <c r="E58" i="10"/>
  <c r="H59" i="19"/>
  <c r="H59" i="11" s="1"/>
  <c r="H59" i="10"/>
  <c r="E62" i="19"/>
  <c r="E62" i="11" s="1"/>
  <c r="E62" i="10"/>
  <c r="H65" i="19"/>
  <c r="H65" i="11" s="1"/>
  <c r="H65" i="10"/>
  <c r="E69" i="11"/>
  <c r="E69" i="10"/>
  <c r="H70" i="19"/>
  <c r="H70" i="11" s="1"/>
  <c r="H70" i="10"/>
  <c r="D11" i="10"/>
  <c r="D11" i="19"/>
  <c r="D11" i="11" s="1"/>
  <c r="H11" i="19"/>
  <c r="H11" i="11" s="1"/>
  <c r="H11" i="10"/>
  <c r="E16" i="19"/>
  <c r="E16" i="11" s="1"/>
  <c r="E16" i="10"/>
  <c r="F15" i="19"/>
  <c r="F15" i="10"/>
  <c r="N15" i="10" s="1"/>
  <c r="G14" i="19"/>
  <c r="G14" i="11" s="1"/>
  <c r="G14" i="10"/>
  <c r="G13" i="10"/>
  <c r="G13" i="19"/>
  <c r="G13" i="11" s="1"/>
  <c r="H12" i="19"/>
  <c r="H12" i="11" s="1"/>
  <c r="H12" i="10"/>
  <c r="D12" i="19"/>
  <c r="D12" i="11" s="1"/>
  <c r="D12" i="10"/>
  <c r="G20" i="10"/>
  <c r="G20" i="19"/>
  <c r="G20" i="11" s="1"/>
  <c r="F21" i="10"/>
  <c r="N21" i="10" s="1"/>
  <c r="F21" i="19"/>
  <c r="F22" i="19"/>
  <c r="F22" i="10"/>
  <c r="N22" i="10" s="1"/>
  <c r="E23" i="19"/>
  <c r="E23" i="11" s="1"/>
  <c r="E23" i="10"/>
  <c r="D24" i="19"/>
  <c r="D24" i="11" s="1"/>
  <c r="D24" i="10"/>
  <c r="H24" i="19"/>
  <c r="H24" i="11" s="1"/>
  <c r="H24" i="10"/>
  <c r="G25" i="19"/>
  <c r="G25" i="11" s="1"/>
  <c r="G25" i="10"/>
  <c r="N26" i="1"/>
  <c r="F26" i="19"/>
  <c r="F26" i="10"/>
  <c r="N26" i="10" s="1"/>
  <c r="E29" i="19"/>
  <c r="E29" i="11" s="1"/>
  <c r="E29" i="10"/>
  <c r="D30" i="19"/>
  <c r="D30" i="11" s="1"/>
  <c r="D30" i="10"/>
  <c r="H30" i="19"/>
  <c r="H30" i="11" s="1"/>
  <c r="H30" i="10"/>
  <c r="G31" i="19"/>
  <c r="G31" i="11" s="1"/>
  <c r="G31" i="10"/>
  <c r="N32" i="1"/>
  <c r="F32" i="10"/>
  <c r="N32" i="10" s="1"/>
  <c r="F32" i="19"/>
  <c r="E33" i="19"/>
  <c r="E33" i="11" s="1"/>
  <c r="E33" i="10"/>
  <c r="D34" i="19"/>
  <c r="D34" i="11" s="1"/>
  <c r="D34" i="10"/>
  <c r="H34" i="19"/>
  <c r="H34" i="11" s="1"/>
  <c r="H34" i="10"/>
  <c r="G35" i="19"/>
  <c r="G35" i="11" s="1"/>
  <c r="G35" i="10"/>
  <c r="F38" i="19"/>
  <c r="F38" i="10"/>
  <c r="E39" i="19"/>
  <c r="E39" i="11" s="1"/>
  <c r="E39" i="10"/>
  <c r="D40" i="19"/>
  <c r="D40" i="11" s="1"/>
  <c r="D40" i="10"/>
  <c r="H40" i="19"/>
  <c r="H40" i="11" s="1"/>
  <c r="H40" i="10"/>
  <c r="G41" i="19"/>
  <c r="G41" i="11" s="1"/>
  <c r="G41" i="10"/>
  <c r="N42" i="1"/>
  <c r="F42" i="19"/>
  <c r="F42" i="10"/>
  <c r="N42" i="10" s="1"/>
  <c r="E43" i="19"/>
  <c r="E43" i="11" s="1"/>
  <c r="E43" i="10"/>
  <c r="D44" i="10"/>
  <c r="D44" i="19"/>
  <c r="D44" i="11" s="1"/>
  <c r="H44" i="19"/>
  <c r="H44" i="11" s="1"/>
  <c r="H44" i="10"/>
  <c r="G47" i="10"/>
  <c r="G47" i="19"/>
  <c r="G47" i="11" s="1"/>
  <c r="N48" i="1"/>
  <c r="F48" i="10"/>
  <c r="N48" i="10" s="1"/>
  <c r="F48" i="19"/>
  <c r="E49" i="19"/>
  <c r="E49" i="11" s="1"/>
  <c r="E49" i="10"/>
  <c r="D50" i="19"/>
  <c r="D50" i="11" s="1"/>
  <c r="D50" i="10"/>
  <c r="H50" i="19"/>
  <c r="H50" i="11" s="1"/>
  <c r="H50" i="10"/>
  <c r="G51" i="19"/>
  <c r="G51" i="11" s="1"/>
  <c r="G51" i="10"/>
  <c r="N52" i="1"/>
  <c r="F52" i="10"/>
  <c r="N52" i="10" s="1"/>
  <c r="F52" i="19"/>
  <c r="E53" i="19"/>
  <c r="E53" i="11" s="1"/>
  <c r="E53" i="10"/>
  <c r="D56" i="10"/>
  <c r="D56" i="19"/>
  <c r="D56" i="11" s="1"/>
  <c r="H56" i="19"/>
  <c r="H56" i="11" s="1"/>
  <c r="H56" i="10"/>
  <c r="G57" i="19"/>
  <c r="G57" i="11" s="1"/>
  <c r="G57" i="10"/>
  <c r="N58" i="1"/>
  <c r="F58" i="19"/>
  <c r="F58" i="10"/>
  <c r="N58" i="10" s="1"/>
  <c r="E59" i="19"/>
  <c r="E59" i="11" s="1"/>
  <c r="E59" i="10"/>
  <c r="D60" i="19"/>
  <c r="D60" i="11" s="1"/>
  <c r="D60" i="10"/>
  <c r="H60" i="19"/>
  <c r="H60" i="11" s="1"/>
  <c r="H60" i="10"/>
  <c r="G61" i="19"/>
  <c r="G61" i="11" s="1"/>
  <c r="G61" i="10"/>
  <c r="N62" i="1"/>
  <c r="F62" i="19"/>
  <c r="F62" i="10"/>
  <c r="N62" i="10" s="1"/>
  <c r="E65" i="19"/>
  <c r="E65" i="11" s="1"/>
  <c r="E65" i="10"/>
  <c r="D67" i="19"/>
  <c r="D67" i="11" s="1"/>
  <c r="D67" i="10"/>
  <c r="H67" i="10"/>
  <c r="H67" i="19"/>
  <c r="H67" i="11" s="1"/>
  <c r="G68" i="19"/>
  <c r="G68" i="11" s="1"/>
  <c r="G68" i="10"/>
  <c r="N69" i="1"/>
  <c r="F69" i="10"/>
  <c r="N69" i="10" s="1"/>
  <c r="E70" i="19"/>
  <c r="E70" i="11" s="1"/>
  <c r="E70" i="10"/>
  <c r="D71" i="19"/>
  <c r="D71" i="11" s="1"/>
  <c r="D71" i="10"/>
  <c r="H71" i="10"/>
  <c r="H71" i="19"/>
  <c r="H71" i="11" s="1"/>
  <c r="N75" i="1"/>
  <c r="F75" i="10"/>
  <c r="N79" i="1"/>
  <c r="F79" i="10"/>
  <c r="N79" i="10" s="1"/>
  <c r="F17" i="11"/>
  <c r="N17" i="11" s="1"/>
  <c r="N17" i="19"/>
  <c r="F27" i="11"/>
  <c r="N27" i="11" s="1"/>
  <c r="N27" i="19"/>
  <c r="N31" i="1"/>
  <c r="N21" i="1"/>
  <c r="N22" i="1"/>
  <c r="N24" i="1"/>
  <c r="N23" i="1"/>
  <c r="F55" i="1"/>
  <c r="F73" i="1"/>
  <c r="N74" i="1"/>
  <c r="F64" i="1"/>
  <c r="O9" i="10"/>
  <c r="N38" i="1"/>
  <c r="F37" i="1"/>
  <c r="F10" i="1"/>
  <c r="N47" i="1"/>
  <c r="F46" i="1"/>
  <c r="N20" i="1"/>
  <c r="F19" i="1"/>
  <c r="N56" i="1"/>
  <c r="N29" i="1"/>
  <c r="F28" i="1"/>
  <c r="N65" i="1"/>
  <c r="H10" i="1"/>
  <c r="H19" i="1" s="1"/>
  <c r="H28" i="1" s="1"/>
  <c r="H37" i="1" s="1"/>
  <c r="H46" i="1" s="1"/>
  <c r="H55" i="1" s="1"/>
  <c r="H64" i="1" s="1"/>
  <c r="H73" i="1" s="1"/>
  <c r="I4" i="1"/>
  <c r="F4" i="1"/>
  <c r="J4" i="1" s="1"/>
  <c r="B75" i="1"/>
  <c r="B76" i="1" s="1"/>
  <c r="B77" i="1" s="1"/>
  <c r="B78" i="1" s="1"/>
  <c r="B79" i="1" s="1"/>
  <c r="B80" i="1" s="1"/>
  <c r="B81" i="1" s="1"/>
  <c r="B66" i="1"/>
  <c r="B67" i="1" s="1"/>
  <c r="B68" i="1" s="1"/>
  <c r="B69" i="1" s="1"/>
  <c r="B70" i="1" s="1"/>
  <c r="B71" i="1" s="1"/>
  <c r="B72" i="1" s="1"/>
  <c r="B57" i="1"/>
  <c r="B58" i="1" s="1"/>
  <c r="B59" i="1" s="1"/>
  <c r="B60" i="1" s="1"/>
  <c r="B61" i="1" s="1"/>
  <c r="B62" i="1" s="1"/>
  <c r="B63" i="1" s="1"/>
  <c r="B48" i="1"/>
  <c r="B49" i="1" s="1"/>
  <c r="B50" i="1" s="1"/>
  <c r="B51" i="1" s="1"/>
  <c r="B52" i="1" s="1"/>
  <c r="B53" i="1" s="1"/>
  <c r="B54" i="1" s="1"/>
  <c r="B39" i="1"/>
  <c r="B40" i="1" s="1"/>
  <c r="B41" i="1" s="1"/>
  <c r="B42" i="1" s="1"/>
  <c r="B43" i="1" s="1"/>
  <c r="B44" i="1" s="1"/>
  <c r="B45" i="1" s="1"/>
  <c r="G37" i="1"/>
  <c r="G55" i="1" s="1"/>
  <c r="G73" i="1" s="1"/>
  <c r="G28" i="1"/>
  <c r="G46" i="1" s="1"/>
  <c r="G64" i="1" s="1"/>
  <c r="B30" i="1"/>
  <c r="B31" i="1" s="1"/>
  <c r="B32" i="1" s="1"/>
  <c r="B33" i="1" s="1"/>
  <c r="B34" i="1" s="1"/>
  <c r="B35" i="1" s="1"/>
  <c r="B36" i="1" s="1"/>
  <c r="B21" i="1"/>
  <c r="B22" i="1" s="1"/>
  <c r="B23" i="1" s="1"/>
  <c r="B24" i="1" s="1"/>
  <c r="B25" i="1" s="1"/>
  <c r="B26" i="1" s="1"/>
  <c r="B27" i="1" s="1"/>
  <c r="B12" i="1"/>
  <c r="B13" i="1" s="1"/>
  <c r="B14" i="1" s="1"/>
  <c r="B15" i="1" s="1"/>
  <c r="B16" i="1" s="1"/>
  <c r="B17" i="1" s="1"/>
  <c r="B18" i="1" s="1"/>
  <c r="D19" i="1"/>
  <c r="D28" i="1" s="1"/>
  <c r="D37" i="1" s="1"/>
  <c r="D46" i="1" s="1"/>
  <c r="D55" i="1" s="1"/>
  <c r="D64" i="1" s="1"/>
  <c r="D73" i="1" s="1"/>
  <c r="C19" i="1"/>
  <c r="C28" i="1" s="1"/>
  <c r="C37" i="1" s="1"/>
  <c r="C46" i="1" s="1"/>
  <c r="C55" i="1" s="1"/>
  <c r="C64" i="1" s="1"/>
  <c r="C73" i="1" s="1"/>
  <c r="E19" i="1"/>
  <c r="E28" i="1" s="1"/>
  <c r="E37" i="1" s="1"/>
  <c r="E46" i="1" s="1"/>
  <c r="E55" i="1" s="1"/>
  <c r="E64" i="1" s="1"/>
  <c r="E73" i="1" s="1"/>
  <c r="N12" i="1"/>
  <c r="N13" i="1"/>
  <c r="N14" i="1"/>
  <c r="N15" i="1"/>
  <c r="N16" i="1"/>
  <c r="D20" i="2"/>
  <c r="D77" i="11" l="1"/>
  <c r="F69" i="19"/>
  <c r="F77" i="19"/>
  <c r="F73" i="19" s="1"/>
  <c r="N46" i="1"/>
  <c r="K46" i="1" s="1"/>
  <c r="N55" i="1"/>
  <c r="K55" i="1" s="1"/>
  <c r="F74" i="11"/>
  <c r="N74" i="19"/>
  <c r="N75" i="10"/>
  <c r="N73" i="10" s="1"/>
  <c r="K73" i="10" s="1"/>
  <c r="F73" i="10"/>
  <c r="F62" i="11"/>
  <c r="N62" i="11" s="1"/>
  <c r="N62" i="19"/>
  <c r="F42" i="11"/>
  <c r="N42" i="11" s="1"/>
  <c r="N42" i="19"/>
  <c r="F26" i="11"/>
  <c r="N26" i="11" s="1"/>
  <c r="N26" i="19"/>
  <c r="F47" i="11"/>
  <c r="N47" i="19"/>
  <c r="F46" i="19"/>
  <c r="F61" i="11"/>
  <c r="N61" i="11" s="1"/>
  <c r="N61" i="19"/>
  <c r="F31" i="11"/>
  <c r="N31" i="11" s="1"/>
  <c r="N31" i="19"/>
  <c r="F39" i="11"/>
  <c r="N39" i="11" s="1"/>
  <c r="N39" i="19"/>
  <c r="F13" i="11"/>
  <c r="N13" i="11" s="1"/>
  <c r="N13" i="19"/>
  <c r="N11" i="10"/>
  <c r="N10" i="10" s="1"/>
  <c r="K10" i="10" s="1"/>
  <c r="F10" i="10"/>
  <c r="F52" i="11"/>
  <c r="N52" i="11" s="1"/>
  <c r="N52" i="19"/>
  <c r="F15" i="11"/>
  <c r="N15" i="11" s="1"/>
  <c r="N15" i="19"/>
  <c r="F68" i="11"/>
  <c r="N68" i="11" s="1"/>
  <c r="N68" i="19"/>
  <c r="F64" i="10"/>
  <c r="N65" i="10"/>
  <c r="N64" i="10" s="1"/>
  <c r="F43" i="11"/>
  <c r="N43" i="11" s="1"/>
  <c r="N43" i="19"/>
  <c r="F14" i="11"/>
  <c r="N14" i="11" s="1"/>
  <c r="N14" i="19"/>
  <c r="N56" i="10"/>
  <c r="N55" i="10" s="1"/>
  <c r="F55" i="10"/>
  <c r="F24" i="11"/>
  <c r="N24" i="11" s="1"/>
  <c r="N24" i="19"/>
  <c r="N11" i="19"/>
  <c r="F10" i="19"/>
  <c r="F11" i="11"/>
  <c r="N38" i="10"/>
  <c r="N37" i="10" s="1"/>
  <c r="F37" i="10"/>
  <c r="F16" i="11"/>
  <c r="N16" i="11" s="1"/>
  <c r="N16" i="19"/>
  <c r="F71" i="11"/>
  <c r="N71" i="11" s="1"/>
  <c r="N71" i="19"/>
  <c r="F57" i="11"/>
  <c r="N57" i="11" s="1"/>
  <c r="N57" i="19"/>
  <c r="F25" i="11"/>
  <c r="N25" i="11" s="1"/>
  <c r="N25" i="19"/>
  <c r="F44" i="11"/>
  <c r="N44" i="11" s="1"/>
  <c r="N44" i="19"/>
  <c r="F70" i="11"/>
  <c r="N70" i="11" s="1"/>
  <c r="N70" i="19"/>
  <c r="F65" i="11"/>
  <c r="N65" i="19"/>
  <c r="F64" i="19"/>
  <c r="F49" i="11"/>
  <c r="N49" i="11" s="1"/>
  <c r="N49" i="19"/>
  <c r="F29" i="11"/>
  <c r="N29" i="19"/>
  <c r="F28" i="19"/>
  <c r="F56" i="11"/>
  <c r="N56" i="19"/>
  <c r="F55" i="19"/>
  <c r="F48" i="11"/>
  <c r="N48" i="11" s="1"/>
  <c r="N48" i="19"/>
  <c r="F32" i="11"/>
  <c r="N32" i="11" s="1"/>
  <c r="N32" i="19"/>
  <c r="F21" i="11"/>
  <c r="N21" i="11" s="1"/>
  <c r="N21" i="19"/>
  <c r="F20" i="11"/>
  <c r="N20" i="19"/>
  <c r="F19" i="19"/>
  <c r="F34" i="11"/>
  <c r="N34" i="11" s="1"/>
  <c r="N34" i="19"/>
  <c r="F40" i="11"/>
  <c r="N40" i="11" s="1"/>
  <c r="N40" i="19"/>
  <c r="N64" i="1"/>
  <c r="K64" i="1" s="1"/>
  <c r="F69" i="11"/>
  <c r="N69" i="11" s="1"/>
  <c r="N69" i="19"/>
  <c r="F51" i="11"/>
  <c r="N51" i="11" s="1"/>
  <c r="N51" i="19"/>
  <c r="F50" i="11"/>
  <c r="N50" i="11" s="1"/>
  <c r="N50" i="19"/>
  <c r="F30" i="11"/>
  <c r="N30" i="11" s="1"/>
  <c r="N30" i="19"/>
  <c r="N29" i="10"/>
  <c r="N28" i="10" s="1"/>
  <c r="K28" i="10" s="1"/>
  <c r="F28" i="10"/>
  <c r="F12" i="11"/>
  <c r="N12" i="11" s="1"/>
  <c r="N12" i="19"/>
  <c r="N73" i="1"/>
  <c r="K73" i="1" s="1"/>
  <c r="N37" i="1"/>
  <c r="K37" i="1" s="1"/>
  <c r="F58" i="11"/>
  <c r="N58" i="11" s="1"/>
  <c r="N58" i="19"/>
  <c r="F38" i="11"/>
  <c r="N38" i="19"/>
  <c r="F37" i="19"/>
  <c r="F22" i="11"/>
  <c r="N22" i="11" s="1"/>
  <c r="N22" i="19"/>
  <c r="N47" i="10"/>
  <c r="N46" i="10" s="1"/>
  <c r="F46" i="10"/>
  <c r="N20" i="10"/>
  <c r="N19" i="10" s="1"/>
  <c r="K19" i="10" s="1"/>
  <c r="F19" i="10"/>
  <c r="F67" i="11"/>
  <c r="N67" i="19"/>
  <c r="F41" i="11"/>
  <c r="N41" i="11" s="1"/>
  <c r="N41" i="19"/>
  <c r="F35" i="11"/>
  <c r="N35" i="11" s="1"/>
  <c r="N35" i="19"/>
  <c r="F60" i="11"/>
  <c r="N60" i="11" s="1"/>
  <c r="N60" i="19"/>
  <c r="F59" i="11"/>
  <c r="N59" i="11" s="1"/>
  <c r="N59" i="19"/>
  <c r="F53" i="11"/>
  <c r="N53" i="11" s="1"/>
  <c r="N53" i="19"/>
  <c r="F33" i="11"/>
  <c r="N33" i="11" s="1"/>
  <c r="N33" i="19"/>
  <c r="F23" i="11"/>
  <c r="N23" i="11" s="1"/>
  <c r="N23" i="19"/>
  <c r="N28" i="1"/>
  <c r="K28" i="1" s="1"/>
  <c r="N19" i="1"/>
  <c r="K19" i="1" s="1"/>
  <c r="N10" i="1"/>
  <c r="K5" i="10"/>
  <c r="O13" i="1"/>
  <c r="O12" i="1"/>
  <c r="O15" i="1"/>
  <c r="O14" i="1"/>
  <c r="O11" i="1"/>
  <c r="O16" i="1"/>
  <c r="H77" i="19" l="1"/>
  <c r="H77" i="11" s="1"/>
  <c r="H69" i="19"/>
  <c r="H69" i="11" s="1"/>
  <c r="F77" i="11"/>
  <c r="N77" i="11" s="1"/>
  <c r="N77" i="19"/>
  <c r="N73" i="19" s="1"/>
  <c r="K73" i="19" s="1"/>
  <c r="N64" i="19"/>
  <c r="K64" i="19" s="1"/>
  <c r="I5" i="19"/>
  <c r="N74" i="11"/>
  <c r="N73" i="11" s="1"/>
  <c r="F73" i="11"/>
  <c r="N38" i="11"/>
  <c r="N37" i="11" s="1"/>
  <c r="F37" i="11"/>
  <c r="N29" i="11"/>
  <c r="N28" i="11" s="1"/>
  <c r="F28" i="11"/>
  <c r="N20" i="11"/>
  <c r="N19" i="11" s="1"/>
  <c r="F19" i="11"/>
  <c r="N55" i="19"/>
  <c r="N56" i="11"/>
  <c r="N55" i="11" s="1"/>
  <c r="F55" i="11"/>
  <c r="N65" i="11"/>
  <c r="F64" i="11"/>
  <c r="N10" i="19"/>
  <c r="K10" i="19" s="1"/>
  <c r="N11" i="11"/>
  <c r="N10" i="11" s="1"/>
  <c r="K10" i="11" s="1"/>
  <c r="F10" i="11"/>
  <c r="N9" i="10"/>
  <c r="K7" i="10" s="1"/>
  <c r="N28" i="19"/>
  <c r="K28" i="19" s="1"/>
  <c r="N46" i="19"/>
  <c r="O67" i="11"/>
  <c r="O64" i="11" s="1"/>
  <c r="K64" i="11" s="1"/>
  <c r="N67" i="11"/>
  <c r="N19" i="19"/>
  <c r="K19" i="19" s="1"/>
  <c r="I5" i="10"/>
  <c r="N37" i="19"/>
  <c r="K37" i="19" s="1"/>
  <c r="N47" i="11"/>
  <c r="N46" i="11" s="1"/>
  <c r="F46" i="11"/>
  <c r="N9" i="1"/>
  <c r="O10" i="1"/>
  <c r="K10" i="1" s="1"/>
  <c r="I5" i="1"/>
  <c r="N9" i="19" l="1"/>
  <c r="K7" i="19" s="1"/>
  <c r="O9" i="11"/>
  <c r="I5" i="11"/>
  <c r="N64" i="11"/>
  <c r="N9" i="11" s="1"/>
  <c r="O9" i="1"/>
  <c r="K7" i="1" s="1"/>
  <c r="K5" i="11" l="1"/>
  <c r="K7" i="11"/>
  <c r="K5" i="1"/>
</calcChain>
</file>

<file path=xl/sharedStrings.xml><?xml version="1.0" encoding="utf-8"?>
<sst xmlns="http://schemas.openxmlformats.org/spreadsheetml/2006/main" count="2147" uniqueCount="938">
  <si>
    <t>GEORGE WASHINGTON UNIVERSITY (GWU)</t>
  </si>
  <si>
    <t>SCHOOL OF ENGINEERING and APPLIED SCIENCE (SEAS)</t>
  </si>
  <si>
    <t>DEPARTMENT OF CIVIL and ENVIRONMENTAL ENGINEERING (CEE)</t>
  </si>
  <si>
    <t>FALL</t>
  </si>
  <si>
    <t>SPRING</t>
  </si>
  <si>
    <t>Grade</t>
  </si>
  <si>
    <t>H/SS 3</t>
  </si>
  <si>
    <t>H/SS 4</t>
  </si>
  <si>
    <t>CEE Curriculum Courses</t>
  </si>
  <si>
    <t>Area</t>
  </si>
  <si>
    <t>New</t>
  </si>
  <si>
    <t>Old</t>
  </si>
  <si>
    <t>Title</t>
  </si>
  <si>
    <t>Credit Hrs</t>
  </si>
  <si>
    <t>Semester</t>
  </si>
  <si>
    <t>Prerequisite</t>
  </si>
  <si>
    <t>Notes</t>
  </si>
  <si>
    <t>  APSC</t>
  </si>
  <si>
    <t> Applied Science</t>
  </si>
  <si>
    <t>  057</t>
  </si>
  <si>
    <t>F &amp; S</t>
  </si>
  <si>
    <t>  058</t>
  </si>
  <si>
    <t>  113</t>
  </si>
  <si>
    <t> Engineering Analysis I</t>
  </si>
  <si>
    <t>S</t>
  </si>
  <si>
    <t>COMPUTER SCIENCE</t>
  </si>
  <si>
    <t>Introduction to FORTRAN Programming</t>
  </si>
  <si>
    <t>F</t>
  </si>
  <si>
    <t>CHEM</t>
  </si>
  <si>
    <t>CHEMISTRY</t>
  </si>
  <si>
    <t>General Chemistry I</t>
  </si>
  <si>
    <t>Geol</t>
  </si>
  <si>
    <t>GEOLOGY</t>
  </si>
  <si>
    <t>Physical Geology</t>
  </si>
  <si>
    <t>MAE</t>
  </si>
  <si>
    <t>MICH. &amp; Aerospace</t>
  </si>
  <si>
    <t>Engineering Drawing and Computer Graphics</t>
  </si>
  <si>
    <t>Fluid Mechanics</t>
  </si>
  <si>
    <t>MATH</t>
  </si>
  <si>
    <t>MATHEMATICS</t>
  </si>
  <si>
    <t>Calculus with Precalculus I</t>
  </si>
  <si>
    <t>Calculus with Precalculus II</t>
  </si>
  <si>
    <t>Single-Variable Calculus II</t>
  </si>
  <si>
    <t>Multivariable Calculus</t>
  </si>
  <si>
    <t>PHYS</t>
  </si>
  <si>
    <t>PHYSICS</t>
  </si>
  <si>
    <t>University Physics I</t>
  </si>
  <si>
    <t>University Physics II</t>
  </si>
  <si>
    <t>UW</t>
  </si>
  <si>
    <t>UNIVERSITY WRITING</t>
  </si>
  <si>
    <t>University Writing </t>
  </si>
  <si>
    <t xml:space="preserve">  CE</t>
  </si>
  <si>
    <t> Civil Engineering</t>
  </si>
  <si>
    <t>  001</t>
  </si>
  <si>
    <t> Intro:Civil &amp; Environmentl Eng</t>
  </si>
  <si>
    <t>---</t>
  </si>
  <si>
    <t>Introduction to a Sustainable World</t>
  </si>
  <si>
    <t>  CE</t>
  </si>
  <si>
    <t>  117</t>
  </si>
  <si>
    <t>  120</t>
  </si>
  <si>
    <t>Environmental Sustainability </t>
  </si>
  <si>
    <t>  170</t>
  </si>
  <si>
    <t> Intro to Transportation Engine</t>
  </si>
  <si>
    <t>Math 2233</t>
  </si>
  <si>
    <t> Materials Engineering</t>
  </si>
  <si>
    <t>WID</t>
  </si>
  <si>
    <t>  167W</t>
  </si>
  <si>
    <t>  121</t>
  </si>
  <si>
    <t>  122</t>
  </si>
  <si>
    <t>  192</t>
  </si>
  <si>
    <t> Reinforced Concrete Structures</t>
  </si>
  <si>
    <t>  194</t>
  </si>
  <si>
    <t>  189</t>
  </si>
  <si>
    <t> Environmental Engineering Lab</t>
  </si>
  <si>
    <t>  193</t>
  </si>
  <si>
    <t>  188</t>
  </si>
  <si>
    <t> Hydraulics Laboratory</t>
  </si>
  <si>
    <t>  171</t>
  </si>
  <si>
    <t> Highway Engineering &amp; Design</t>
  </si>
  <si>
    <t>  191</t>
  </si>
  <si>
    <t> Metal Structures</t>
  </si>
  <si>
    <t>  190W</t>
  </si>
  <si>
    <t>  168</t>
  </si>
  <si>
    <t> Intro-Geotechnical Engineering</t>
  </si>
  <si>
    <t>  185</t>
  </si>
  <si>
    <t> Geotechnical Engineering Lab</t>
  </si>
  <si>
    <t xml:space="preserve"> ---</t>
  </si>
  <si>
    <t>Introduction to Geo-environmental Engineering</t>
  </si>
  <si>
    <t>  197</t>
  </si>
  <si>
    <t>  195</t>
  </si>
  <si>
    <t>  198</t>
  </si>
  <si>
    <t> Research</t>
  </si>
  <si>
    <t>  199</t>
  </si>
  <si>
    <t> Special Topics</t>
  </si>
  <si>
    <t>1 to 6</t>
  </si>
  <si>
    <t>  201</t>
  </si>
  <si>
    <t> Numerical Methods in Enginrng</t>
  </si>
  <si>
    <t>  202</t>
  </si>
  <si>
    <t> Application of Probability</t>
  </si>
  <si>
    <t>Core Course for M.Sc. Trans. Eng. Students</t>
  </si>
  <si>
    <t>  205</t>
  </si>
  <si>
    <t> Advanced Strength of Materials</t>
  </si>
  <si>
    <t>Core Course for M.Sc. Struct. Eng. Students</t>
  </si>
  <si>
    <t>  210</t>
  </si>
  <si>
    <t> Methods of Structural Analysis</t>
  </si>
  <si>
    <t>  213</t>
  </si>
  <si>
    <t> Reliability Analysis Engr Stru</t>
  </si>
  <si>
    <t>  214</t>
  </si>
  <si>
    <t> Analysis of Plates &amp; Shells</t>
  </si>
  <si>
    <t>  215</t>
  </si>
  <si>
    <t> Theory of Structural Stability</t>
  </si>
  <si>
    <t>  220</t>
  </si>
  <si>
    <t> Continuum Mechanics</t>
  </si>
  <si>
    <t>Core Course for M.Sc. Eng. Mech. Students</t>
  </si>
  <si>
    <t>  221</t>
  </si>
  <si>
    <t> Theory of Elasticity I</t>
  </si>
  <si>
    <t>Approval of department</t>
  </si>
  <si>
    <t>  222</t>
  </si>
  <si>
    <t> Plasticity</t>
  </si>
  <si>
    <t>  223</t>
  </si>
  <si>
    <t> Mechanics/ Composite Materials</t>
  </si>
  <si>
    <t>  227</t>
  </si>
  <si>
    <t>  206</t>
  </si>
  <si>
    <t> Design of Reinforced Concrete</t>
  </si>
  <si>
    <t>D</t>
  </si>
  <si>
    <t>Concrete</t>
  </si>
  <si>
    <t>  207</t>
  </si>
  <si>
    <t> Prestressed Concrete Structure</t>
  </si>
  <si>
    <t>  208</t>
  </si>
  <si>
    <t> Advanced Reinforced Concrete</t>
  </si>
  <si>
    <t>  209</t>
  </si>
  <si>
    <t> Bridge Design</t>
  </si>
  <si>
    <t>  211</t>
  </si>
  <si>
    <t> Design of Metal Structures</t>
  </si>
  <si>
    <t>Steel</t>
  </si>
  <si>
    <t>  212</t>
  </si>
  <si>
    <t> Advanced Metal Structures</t>
  </si>
  <si>
    <t>  216</t>
  </si>
  <si>
    <t> Structural Dynamics</t>
  </si>
  <si>
    <t>  217</t>
  </si>
  <si>
    <t> Random Vibration of Structures</t>
  </si>
  <si>
    <t>  218</t>
  </si>
  <si>
    <t> Structural Dgn Resist Nat Haz</t>
  </si>
  <si>
    <t>  225</t>
  </si>
  <si>
    <t> Intro to Biomechanics</t>
  </si>
  <si>
    <t>  230</t>
  </si>
  <si>
    <t> Fundamentals of Soil Behavior</t>
  </si>
  <si>
    <t>  231</t>
  </si>
  <si>
    <t>Core Course for M.Sc. Geo. Eng. Students</t>
  </si>
  <si>
    <t>  232</t>
  </si>
  <si>
    <t> Geotechnical Engineering</t>
  </si>
  <si>
    <t>Geo. Tech.</t>
  </si>
  <si>
    <t>  233</t>
  </si>
  <si>
    <t> Geotech Earthquake Engr</t>
  </si>
  <si>
    <t>  234</t>
  </si>
  <si>
    <t> Rock Engineering</t>
  </si>
  <si>
    <t>  240</t>
  </si>
  <si>
    <t>  242</t>
  </si>
  <si>
    <t> Principles of Envr Engr</t>
  </si>
  <si>
    <t>  243</t>
  </si>
  <si>
    <t>  244</t>
  </si>
  <si>
    <t> Environmental Impact Assessmen</t>
  </si>
  <si>
    <t>  245</t>
  </si>
  <si>
    <t>  246</t>
  </si>
  <si>
    <t>  247</t>
  </si>
  <si>
    <t> Industrial Waste Treatment</t>
  </si>
  <si>
    <t>  248</t>
  </si>
  <si>
    <t> Intro to Hazardous Wastes</t>
  </si>
  <si>
    <t>  250</t>
  </si>
  <si>
    <t>  251</t>
  </si>
  <si>
    <t> Hydraulic Engineering</t>
  </si>
  <si>
    <t>  252</t>
  </si>
  <si>
    <t> Design of Dams</t>
  </si>
  <si>
    <t>Water R.</t>
  </si>
  <si>
    <t>  253</t>
  </si>
  <si>
    <t>  254</t>
  </si>
  <si>
    <t> Ground Water and Seepage</t>
  </si>
  <si>
    <t>  255</t>
  </si>
  <si>
    <t> Mechanics of Water Waves</t>
  </si>
  <si>
    <t>  257</t>
  </si>
  <si>
    <t> Hydraulic Modeling</t>
  </si>
  <si>
    <t>  258</t>
  </si>
  <si>
    <t>  259</t>
  </si>
  <si>
    <t>  260</t>
  </si>
  <si>
    <t> Analytical Mechanics</t>
  </si>
  <si>
    <t>  261</t>
  </si>
  <si>
    <t> Vehicle Dynamics</t>
  </si>
  <si>
    <t>  262</t>
  </si>
  <si>
    <t> Vehicle Stand &amp; Crsh Test Anal</t>
  </si>
  <si>
    <t>  263</t>
  </si>
  <si>
    <t> Crash Investigation &amp; Analysis</t>
  </si>
  <si>
    <t>  264</t>
  </si>
  <si>
    <t> Non-Linear FEM &amp; Simulation</t>
  </si>
  <si>
    <t>  269</t>
  </si>
  <si>
    <t> Pavement &amp; Runway Design</t>
  </si>
  <si>
    <t>Pavment</t>
  </si>
  <si>
    <t>  270</t>
  </si>
  <si>
    <t> Systs Dynamics Modeling&amp;Contol</t>
  </si>
  <si>
    <t>  272</t>
  </si>
  <si>
    <t>  273</t>
  </si>
  <si>
    <t>  290</t>
  </si>
  <si>
    <t>  291</t>
  </si>
  <si>
    <t> CEE Grad Internship</t>
  </si>
  <si>
    <t>Additional prerequisites may be required for a specific internship as determined by the research supervisor</t>
  </si>
  <si>
    <t>NA</t>
  </si>
  <si>
    <t>  298</t>
  </si>
  <si>
    <t>  299</t>
  </si>
  <si>
    <t> Thesis Research</t>
  </si>
  <si>
    <t>  300</t>
  </si>
  <si>
    <t>  320</t>
  </si>
  <si>
    <t> Theory of Elasticity II</t>
  </si>
  <si>
    <t>  321</t>
  </si>
  <si>
    <t> Nonlinear Mechanics/ Continua</t>
  </si>
  <si>
    <t>  228</t>
  </si>
  <si>
    <t> Adv Finite Element Analysis</t>
  </si>
  <si>
    <t>  350</t>
  </si>
  <si>
    <t> Sedimentation Engineering</t>
  </si>
  <si>
    <t>  351</t>
  </si>
  <si>
    <t> Mechanics of Alluvial Channels</t>
  </si>
  <si>
    <t>  352</t>
  </si>
  <si>
    <t> Advanced Hydraulics</t>
  </si>
  <si>
    <t>  370</t>
  </si>
  <si>
    <t> Intelligent Systs Theory &amp;Appl</t>
  </si>
  <si>
    <t>  226</t>
  </si>
  <si>
    <t> Advanced Biomechanics</t>
  </si>
  <si>
    <t>  398</t>
  </si>
  <si>
    <t> Advanced Reading and Research</t>
  </si>
  <si>
    <t>  399</t>
  </si>
  <si>
    <t> Dissertation Research</t>
  </si>
  <si>
    <t>APSC 2057</t>
  </si>
  <si>
    <t>CHEM 1111</t>
  </si>
  <si>
    <t>GEOL 1001</t>
  </si>
  <si>
    <t>MAE 1004</t>
  </si>
  <si>
    <t>MAE 3126</t>
  </si>
  <si>
    <t>MATH 1231</t>
  </si>
  <si>
    <t>MATH 1232</t>
  </si>
  <si>
    <t>PHYS 1021</t>
  </si>
  <si>
    <t>PHYS 1022</t>
  </si>
  <si>
    <t>UW 1020</t>
  </si>
  <si>
    <t>CE 1010</t>
  </si>
  <si>
    <t>CE 1020</t>
  </si>
  <si>
    <t>CE 2210</t>
  </si>
  <si>
    <t>CE 2220</t>
  </si>
  <si>
    <t>CE 2510</t>
  </si>
  <si>
    <t>CE 3730</t>
  </si>
  <si>
    <t>CE 4450</t>
  </si>
  <si>
    <t>CE 6101</t>
  </si>
  <si>
    <t>CE 6102</t>
  </si>
  <si>
    <t>APSC 2058</t>
  </si>
  <si>
    <t>APSC 2113</t>
  </si>
  <si>
    <t>CE 2710</t>
  </si>
  <si>
    <t>CE 3110W</t>
  </si>
  <si>
    <t>CE 3111W</t>
  </si>
  <si>
    <t>CE 3230</t>
  </si>
  <si>
    <t>CE 3240</t>
  </si>
  <si>
    <t>CE 3310</t>
  </si>
  <si>
    <t>CE 3520</t>
  </si>
  <si>
    <t>CE 3521</t>
  </si>
  <si>
    <t>CE 3610</t>
  </si>
  <si>
    <t>CE 3611</t>
  </si>
  <si>
    <t>CE 3720</t>
  </si>
  <si>
    <t>CE 4320</t>
  </si>
  <si>
    <t>CE 4330W</t>
  </si>
  <si>
    <t>CE 4410</t>
  </si>
  <si>
    <t>CE 4411</t>
  </si>
  <si>
    <t>CE 4530</t>
  </si>
  <si>
    <t>CE 4810</t>
  </si>
  <si>
    <t>CE 4820</t>
  </si>
  <si>
    <t>CE 6201</t>
  </si>
  <si>
    <t>CE 6202</t>
  </si>
  <si>
    <t>CE 6203</t>
  </si>
  <si>
    <t>CE 6204</t>
  </si>
  <si>
    <t>CE 6205</t>
  </si>
  <si>
    <t>CE 6206</t>
  </si>
  <si>
    <t>CE 6207</t>
  </si>
  <si>
    <t>CE 6208</t>
  </si>
  <si>
    <t>CE 6209</t>
  </si>
  <si>
    <t>CE 6210</t>
  </si>
  <si>
    <t>CE 6301</t>
  </si>
  <si>
    <t>CE 6302</t>
  </si>
  <si>
    <t>CE 6310</t>
  </si>
  <si>
    <t>CE 6311</t>
  </si>
  <si>
    <t>CE 6320</t>
  </si>
  <si>
    <t>CE 6321</t>
  </si>
  <si>
    <t>CE 6340</t>
  </si>
  <si>
    <t>CE 6341</t>
  </si>
  <si>
    <t>CE 6342</t>
  </si>
  <si>
    <t>CE 6350</t>
  </si>
  <si>
    <t>CE 6401</t>
  </si>
  <si>
    <t>CE 6402</t>
  </si>
  <si>
    <t>CE 6403</t>
  </si>
  <si>
    <t>CE 6404</t>
  </si>
  <si>
    <t>CE 6405</t>
  </si>
  <si>
    <t>CE 6501</t>
  </si>
  <si>
    <t>CE 6503</t>
  </si>
  <si>
    <t>CE 6504</t>
  </si>
  <si>
    <t>CE 6505</t>
  </si>
  <si>
    <t>CE 6506</t>
  </si>
  <si>
    <t>CE 6507</t>
  </si>
  <si>
    <t>CE 6508</t>
  </si>
  <si>
    <t>CE 6509</t>
  </si>
  <si>
    <t>CE 6601</t>
  </si>
  <si>
    <t>CE 6602</t>
  </si>
  <si>
    <t>CE 6603</t>
  </si>
  <si>
    <t>CE 6604</t>
  </si>
  <si>
    <t>CE 6605</t>
  </si>
  <si>
    <t>CE 6606</t>
  </si>
  <si>
    <t>CE 6608</t>
  </si>
  <si>
    <t>CE 6609</t>
  </si>
  <si>
    <t>CE 6701</t>
  </si>
  <si>
    <t>CE 6702</t>
  </si>
  <si>
    <t>CE 6703</t>
  </si>
  <si>
    <t>CE 6704</t>
  </si>
  <si>
    <t>CE 6705</t>
  </si>
  <si>
    <t>CE 6706</t>
  </si>
  <si>
    <t>CE 6707</t>
  </si>
  <si>
    <t>CE 6721</t>
  </si>
  <si>
    <t>CE 6800</t>
  </si>
  <si>
    <t>CE 6801</t>
  </si>
  <si>
    <t>CE 6808</t>
  </si>
  <si>
    <t>CE 6998</t>
  </si>
  <si>
    <t>CE 6999</t>
  </si>
  <si>
    <t>CE 8320</t>
  </si>
  <si>
    <t>CE 8321</t>
  </si>
  <si>
    <t>CE 8330</t>
  </si>
  <si>
    <t>CE 8350</t>
  </si>
  <si>
    <t>CE 8351</t>
  </si>
  <si>
    <t>CE 8352</t>
  </si>
  <si>
    <t>CE 8370</t>
  </si>
  <si>
    <t>CE 8380</t>
  </si>
  <si>
    <t>CE 8998</t>
  </si>
  <si>
    <t>CE 8999</t>
  </si>
  <si>
    <t>CSCI 1041</t>
  </si>
  <si>
    <t>Math 1231</t>
  </si>
  <si>
    <t>SEAS 1001</t>
  </si>
  <si>
    <t>Course
New Number</t>
  </si>
  <si>
    <t>SEAS</t>
  </si>
  <si>
    <t> School of Eng &amp; Applied Sci</t>
  </si>
  <si>
    <t>  721</t>
  </si>
  <si>
    <t> Chngng World by Engineering It</t>
  </si>
  <si>
    <t>  SEAS</t>
  </si>
  <si>
    <t>  920</t>
  </si>
  <si>
    <t> Continuing Research - Masters</t>
  </si>
  <si>
    <t>  930</t>
  </si>
  <si>
    <t> Examination Preparation</t>
  </si>
  <si>
    <t>  940</t>
  </si>
  <si>
    <t> Continuing Research - Doctoral</t>
  </si>
  <si>
    <t> Engineering Orientation</t>
  </si>
  <si>
    <t>SEAS 0721</t>
  </si>
  <si>
    <t>SEAS 0920</t>
  </si>
  <si>
    <t>SEAS 0930</t>
  </si>
  <si>
    <t>SEAS 0940</t>
  </si>
  <si>
    <t>H/SS 1</t>
  </si>
  <si>
    <t>H/SS</t>
  </si>
  <si>
    <t>Math 1232</t>
  </si>
  <si>
    <t>Phys 1021</t>
  </si>
  <si>
    <t>Total Credit Hours</t>
  </si>
  <si>
    <t>Starting AY</t>
  </si>
  <si>
    <t>ApSc 2113</t>
  </si>
  <si>
    <t>Phys 1022</t>
  </si>
  <si>
    <t>ApSc 2058</t>
  </si>
  <si>
    <t>ApSc 3115</t>
  </si>
  <si>
    <t>CE</t>
  </si>
  <si>
    <t>Graduation AY</t>
  </si>
  <si>
    <t>Old Number</t>
  </si>
  <si>
    <t>Student ID #</t>
  </si>
  <si>
    <t>Admit Date</t>
  </si>
  <si>
    <t>Student's Name</t>
  </si>
  <si>
    <t>Advisor</t>
  </si>
  <si>
    <t>CHEM 1112</t>
  </si>
  <si>
    <t>General Chemistry II</t>
  </si>
  <si>
    <t>Bachelor of Science in Civil Engineering (B.Sc.)</t>
  </si>
  <si>
    <t>GPA</t>
  </si>
  <si>
    <t>Grade Levels (%)</t>
  </si>
  <si>
    <t>A</t>
  </si>
  <si>
    <t>&gt;=</t>
  </si>
  <si>
    <t xml:space="preserve">Excellent </t>
  </si>
  <si>
    <t>A-</t>
  </si>
  <si>
    <t>B+</t>
  </si>
  <si>
    <t>B</t>
  </si>
  <si>
    <t>Good</t>
  </si>
  <si>
    <t>B-</t>
  </si>
  <si>
    <t>C+</t>
  </si>
  <si>
    <t>C</t>
  </si>
  <si>
    <t>Satisfactory</t>
  </si>
  <si>
    <t>C-</t>
  </si>
  <si>
    <t>D+</t>
  </si>
  <si>
    <t>D-</t>
  </si>
  <si>
    <t>&lt;</t>
  </si>
  <si>
    <t>Fail</t>
  </si>
  <si>
    <t>Total Credits Hrs. of Program</t>
  </si>
  <si>
    <t>Total GPA</t>
  </si>
  <si>
    <t>Total Hrs</t>
  </si>
  <si>
    <t>Leading Professor</t>
  </si>
  <si>
    <t>Applied Science</t>
  </si>
  <si>
    <t>Analytical Methods in Eng. I</t>
  </si>
  <si>
    <t>Analytical Methods in Eng. II</t>
  </si>
  <si>
    <t>Analytical Methods in Eng. III</t>
  </si>
  <si>
    <t>EMSE</t>
  </si>
  <si>
    <t xml:space="preserve">Eng. Management </t>
  </si>
  <si>
    <t>Survey of Finance  &amp; En. Economics</t>
  </si>
  <si>
    <t>Staff</t>
  </si>
  <si>
    <t>Silva</t>
  </si>
  <si>
    <t>Manzari</t>
  </si>
  <si>
    <t>Badie</t>
  </si>
  <si>
    <t>Sliva</t>
  </si>
  <si>
    <t>Roddis</t>
  </si>
  <si>
    <t>Riffat</t>
  </si>
  <si>
    <t>Core Course for M.Sc. Env. Eng. Students
Core Course for M.Sc. Water R. Students</t>
  </si>
  <si>
    <t>Digges</t>
  </si>
  <si>
    <t>SEAS Grades and Corresponding GPA</t>
  </si>
  <si>
    <t>http://my.gwu.edu/mod/pws/courserenumbering.cfm</t>
  </si>
  <si>
    <t>CE 3140</t>
  </si>
  <si>
    <t> STAT</t>
  </si>
  <si>
    <t> Statistics</t>
  </si>
  <si>
    <t>STAT 2183</t>
  </si>
  <si>
    <t> 183</t>
  </si>
  <si>
    <t>Statistical Computing Packages</t>
  </si>
  <si>
    <t>Sustainability in Engineering Materials</t>
  </si>
  <si>
    <t>Sustainable Urban Planning Dynamics
Counted as H/SS 5</t>
  </si>
  <si>
    <t>ECE</t>
  </si>
  <si>
    <t>ECE 2110</t>
  </si>
  <si>
    <t>Circuit Theory</t>
  </si>
  <si>
    <t>CHEM 2151</t>
  </si>
  <si>
    <t>CHEM 2153</t>
  </si>
  <si>
    <t>Organic Chemistry</t>
  </si>
  <si>
    <t>Organic Chemistry Laboratory</t>
  </si>
  <si>
    <t>ApSc 2057</t>
  </si>
  <si>
    <t>CHEM 2154</t>
  </si>
  <si>
    <t>CHEM 2152</t>
  </si>
  <si>
    <t>Introductory Biology: Cells and Molecules</t>
  </si>
  <si>
    <t>BiSc</t>
  </si>
  <si>
    <t>Introductory Biology: The Biology of Organisms</t>
  </si>
  <si>
    <t>Columbian College of Arts and Sciences</t>
  </si>
  <si>
    <t>AY</t>
  </si>
  <si>
    <t>Engineering Analysis III</t>
  </si>
  <si>
    <t>APSC 3115</t>
  </si>
  <si>
    <r>
      <t>Single-Variable Calculus I</t>
    </r>
    <r>
      <rPr>
        <sz val="12"/>
        <color rgb="FF000000"/>
        <rFont val="Verdana"/>
        <family val="2"/>
      </rPr>
      <t> </t>
    </r>
  </si>
  <si>
    <t>CE 6000 &amp; 8000 Level</t>
  </si>
  <si>
    <t>CE M.SC. Course</t>
  </si>
  <si>
    <t>5-Year Bachelor/Mater of Science in Structural Engineering (B.Sc./M.Sc.)</t>
  </si>
  <si>
    <t>5-Year Bachelor/Mater of Science in Environmental Engineering (B.Sc./M.Sc.)</t>
  </si>
  <si>
    <t>GCR</t>
  </si>
  <si>
    <t>PHYS 1023</t>
  </si>
  <si>
    <t>University Physics III (Modern Physics)</t>
  </si>
  <si>
    <t>Intermediate Laboratory</t>
  </si>
  <si>
    <t>PHYS 2151W</t>
  </si>
  <si>
    <t>151W</t>
  </si>
  <si>
    <t>PHYS 2161</t>
  </si>
  <si>
    <t>Mechanics</t>
  </si>
  <si>
    <t>PHYS 2165</t>
  </si>
  <si>
    <t>PHYS 2164</t>
  </si>
  <si>
    <t>Thermal and Statistical Physics</t>
  </si>
  <si>
    <t>Electromagnetic Theory I</t>
  </si>
  <si>
    <t>PHYS 2167</t>
  </si>
  <si>
    <t>Principles of Quantum Physics</t>
  </si>
  <si>
    <t>PHYS Elective</t>
  </si>
  <si>
    <t>General Curriculum Requirements</t>
  </si>
  <si>
    <t>Env. Eng.</t>
  </si>
  <si>
    <t>Trans. Safety</t>
  </si>
  <si>
    <t>Silva, Li</t>
  </si>
  <si>
    <t>Badie/Manzari</t>
  </si>
  <si>
    <t>Silva,/Badie/Manzari</t>
  </si>
  <si>
    <t xml:space="preserve">Staff </t>
  </si>
  <si>
    <t>S (Even)</t>
  </si>
  <si>
    <t>F (Odd)</t>
  </si>
  <si>
    <t>AS ARRANG.</t>
  </si>
  <si>
    <t>S (Odd)</t>
  </si>
  <si>
    <t>F (Even)</t>
  </si>
  <si>
    <t>F &amp; S &amp; Sum</t>
  </si>
  <si>
    <t>APSC 6211</t>
  </si>
  <si>
    <t>APSC 6212</t>
  </si>
  <si>
    <t>APSC 6213</t>
  </si>
  <si>
    <t>APSC</t>
  </si>
  <si>
    <t>*</t>
  </si>
  <si>
    <t>Water Resources Planning/Contr</t>
  </si>
  <si>
    <t>Civil Engineering</t>
  </si>
  <si>
    <t>CE 6607</t>
  </si>
  <si>
    <t>* The % is set by the course leading professor</t>
  </si>
  <si>
    <t>See the H/SS List</t>
  </si>
  <si>
    <t>Notes:</t>
  </si>
  <si>
    <t>Last update:</t>
  </si>
  <si>
    <t>Prerequisite: Phys 1022 (22), Math 2233 (33)</t>
  </si>
  <si>
    <t>Corequisite: Phys 1023 (23)</t>
  </si>
  <si>
    <r>
      <t>Corequisite: ApSc </t>
    </r>
    <r>
      <rPr>
        <sz val="12"/>
        <color theme="1"/>
        <rFont val="Verdana"/>
        <family val="2"/>
      </rPr>
      <t>2113 (113)</t>
    </r>
    <r>
      <rPr>
        <sz val="12"/>
        <color rgb="FF000000"/>
        <rFont val="Verdana"/>
        <family val="2"/>
      </rPr>
      <t>, Phys </t>
    </r>
    <r>
      <rPr>
        <sz val="12"/>
        <color theme="1"/>
        <rFont val="Verdana"/>
        <family val="2"/>
      </rPr>
      <t>1022 (22)</t>
    </r>
  </si>
  <si>
    <t> Contracts and Specifications (WID)</t>
  </si>
  <si>
    <t>  166</t>
  </si>
  <si>
    <t> Mechanics of Materials Lab (WID)</t>
  </si>
  <si>
    <t>CSCI</t>
  </si>
  <si>
    <t>This file contains many sheets that are cross linked</t>
  </si>
  <si>
    <t>Performance</t>
  </si>
  <si>
    <t>Low Pass</t>
  </si>
  <si>
    <t>Rules for the Ph.D. Program</t>
  </si>
  <si>
    <t>PhD students are required to have two minors (one in Applied Science and one in other fields).  At least two courses in each minor must be taken.  </t>
  </si>
  <si>
    <t>The above are the minimum number of courses required for the PhD degree. </t>
  </si>
  <si>
    <t xml:space="preserve"> If students need to take more courses area to gain knowledge in their fields of research, they should take them in consultation with their academic advisor.</t>
  </si>
  <si>
    <t>Rules for the M.Sc. Program</t>
  </si>
  <si>
    <t>Regular students:</t>
  </si>
  <si>
    <t>Non thesis option:</t>
  </si>
  <si>
    <t xml:space="preserve">11 courses </t>
  </si>
  <si>
    <t>@</t>
  </si>
  <si>
    <t>3 CH</t>
  </si>
  <si>
    <t>=</t>
  </si>
  <si>
    <t>33 chs</t>
  </si>
  <si>
    <t>Thesis option:</t>
  </si>
  <si>
    <t xml:space="preserve">9 courses </t>
  </si>
  <si>
    <t xml:space="preserve">10 courses </t>
  </si>
  <si>
    <t>3 ch</t>
  </si>
  <si>
    <t>30 chs</t>
  </si>
  <si>
    <t>The 2 research courses con not be taken in the same semester</t>
  </si>
  <si>
    <t>27 chs</t>
  </si>
  <si>
    <t>8 regular courses (including 3 core courses) + 2 courses for research</t>
  </si>
  <si>
    <t>7 regular courses (including 3 core courses) + 2 courses for research</t>
  </si>
  <si>
    <t>None</t>
  </si>
  <si>
    <t> Engineering Computations (w 2-hr recitation)</t>
  </si>
  <si>
    <t> Structural Theory I (w 2-hr recitation)</t>
  </si>
  <si>
    <t> Structural Theory II (w 2-hr recitation)</t>
  </si>
  <si>
    <t> Analytical Mechanics II (w 2-hr recitation)</t>
  </si>
  <si>
    <t> Analytical Mechanics I (w 2-hr recitation)</t>
  </si>
  <si>
    <t xml:space="preserve">6 courses </t>
  </si>
  <si>
    <t>+</t>
  </si>
  <si>
    <t>Students with a Master's degree: </t>
  </si>
  <si>
    <t>Minimum of</t>
  </si>
  <si>
    <t>3 chrs</t>
  </si>
  <si>
    <t>18 chrs</t>
  </si>
  <si>
    <t>12 chrs Research</t>
  </si>
  <si>
    <t>30 chrs</t>
  </si>
  <si>
    <t>Maintaine the 3 core classes.</t>
  </si>
  <si>
    <t xml:space="preserve">14 courses </t>
  </si>
  <si>
    <t>42 chrs</t>
  </si>
  <si>
    <t>54 chrs</t>
  </si>
  <si>
    <t>Students without a Master's degree:</t>
  </si>
  <si>
    <t>AcadWriting&amp;CommSkills/IntlStu</t>
  </si>
  <si>
    <t>EAP 6109</t>
  </si>
  <si>
    <t>If the score is less than 100, then English course is required.  Check with Adina Luv to find out where the stand.</t>
  </si>
  <si>
    <t>EMSE 6410</t>
  </si>
  <si>
    <t xml:space="preserve">Notes: </t>
  </si>
  <si>
    <t>Useful links:</t>
  </si>
  <si>
    <t>UG Minor in sustainability:</t>
  </si>
  <si>
    <t>CEE website:</t>
  </si>
  <si>
    <t>http://www.cee.seas.gwu.edu/</t>
  </si>
  <si>
    <t>SEAS website:</t>
  </si>
  <si>
    <t>http://www.seas.gwu.edu/</t>
  </si>
  <si>
    <t>SEAS advising forms:</t>
  </si>
  <si>
    <t>http://www.seas.gwu.edu/forms</t>
  </si>
  <si>
    <t>http://www.seas.gwu.edu/policies-procedures-forms</t>
  </si>
  <si>
    <t>SEAS Policies, Procedures &amp; Forms:</t>
  </si>
  <si>
    <t xml:space="preserve">1) To declare the minor: The student has to fill the "Declaration of Minor Form" and get the signature of the CEE advisor </t>
  </si>
  <si>
    <t>3) Declaring a minor has no effect on the CEE degree requirements</t>
  </si>
  <si>
    <t>Scchedule of classes:</t>
  </si>
  <si>
    <t>http://my.gwu.edu/mod/pws/</t>
  </si>
  <si>
    <t>GW Class rooms:</t>
  </si>
  <si>
    <t>http://registrar.gwu.edu/buildings-rooms</t>
  </si>
  <si>
    <t>Office of the registrar:</t>
  </si>
  <si>
    <t>The curriculum sheets allow the students to add their grades and any extra curricular courses, and determine their overall GPA</t>
  </si>
  <si>
    <t>Graduate Certificate Programs</t>
  </si>
  <si>
    <t>Computer-Integrated Design in Mechanical and Aerospace Engineering (12 credits)</t>
  </si>
  <si>
    <t>Computer Security and Information Assurance (12 credits)</t>
  </si>
  <si>
    <t>Emergency Management and Public Health (18 credits)</t>
  </si>
  <si>
    <t>Energy Engineering and Management (12 credits)</t>
  </si>
  <si>
    <t>Engineering and Technology Management (18 credits)</t>
  </si>
  <si>
    <t>Enterprise Information Assurance (18 credits)</t>
  </si>
  <si>
    <t>Environmental Engineering (12 credits)</t>
  </si>
  <si>
    <t>Geoenvironmental Engineering (12 credits)</t>
  </si>
  <si>
    <t>High-Performance Computing (15 credits)</t>
  </si>
  <si>
    <t>Homeland Security Emergency Preparedness and Response (18 credits)</t>
  </si>
  <si>
    <t>Knowledge and Information Management (18 credits)</t>
  </si>
  <si>
    <t>Structural Engineering (12 credits)</t>
  </si>
  <si>
    <t>Systems Engineering (18 credits)</t>
  </si>
  <si>
    <t>Transportation Engineering (15 credits)</t>
  </si>
  <si>
    <t>http://www.gwu.edu/~bulletin/grad/seas.html</t>
  </si>
  <si>
    <t>http://www.cee.seas.gwu.edu/graduate-certificate-programs</t>
  </si>
  <si>
    <t>The Department offers several certificate programs that are designed to provide the necessary background for civil engineers to practice in the particular field covered by the certificate program. The program will offer an in-depth understanding of the issues that an engineer may encounter in practice.</t>
  </si>
  <si>
    <t>Environmental Engineering</t>
  </si>
  <si>
    <t>Geo-environmental Engineering</t>
  </si>
  <si>
    <t>Structural Engineering</t>
  </si>
  <si>
    <t>Transportation Engineering</t>
  </si>
  <si>
    <t>Environmental Engineering Graduate Certificate Program</t>
  </si>
  <si>
    <t>This certificate program is particularly appropriate for individuals interested in the areas of hazardous waste remediation and water/wastewater treatment. To obtain the certificate, the student must complete a total of four courses, including three required courses and one elective course.</t>
  </si>
  <si>
    <t>Course Program</t>
  </si>
  <si>
    <t>Principles of Environmental Engineering (CE 6503)</t>
  </si>
  <si>
    <t>Water and Wastewater Treatment Processes (CE 6504)</t>
  </si>
  <si>
    <t>Introduction to Hazardous Wastes (CE 6509)</t>
  </si>
  <si>
    <t>One Elective Course</t>
  </si>
  <si>
    <t>Special Topics: Environmental Application and Implications of Nanotechnology (CE 6800)</t>
  </si>
  <si>
    <t>Environmental Impact Assessment (CE 6505)</t>
  </si>
  <si>
    <t>List of Elective Courses:</t>
  </si>
  <si>
    <t>Environmental Chemistry (CE 6501)</t>
  </si>
  <si>
    <t>Advanced Sanitary Engineering Design (CE 6501)</t>
  </si>
  <si>
    <t>Geo-environmental Engineering Graduate Certificate Program</t>
  </si>
  <si>
    <t>Geo-environmental Engineering:</t>
  </si>
  <si>
    <t>Fundamentals of Soil Behavior (CE 6401)</t>
  </si>
  <si>
    <t>Special Topics: Containment Systems for Waste Disposal and Remediation Systems for Subsurface Contamination (CE 6800)</t>
  </si>
  <si>
    <t>Introduction to Hazardous Waste (CE 6509)</t>
  </si>
  <si>
    <t>One elective course</t>
  </si>
  <si>
    <t>List of Elective Courses</t>
  </si>
  <si>
    <t>Water and wastewater treatment process (CE 6504)</t>
  </si>
  <si>
    <t>Advanced Treatment Processes (CE 6507)</t>
  </si>
  <si>
    <t>Groundwater and Seepage (CE 6605)</t>
  </si>
  <si>
    <t>Pollution Transport Systems (CE 6610)</t>
  </si>
  <si>
    <t>Structural Engineering Graduate Certificate Program</t>
  </si>
  <si>
    <t>Methods of Structural Analysis (CE 6202)</t>
  </si>
  <si>
    <t>Structural Design to Resist Natural Hazards (CE 6342)</t>
  </si>
  <si>
    <t>Geotechnical Earthquake Engineering (CE 6404)</t>
  </si>
  <si>
    <t>Advanced Earthquake Engineering Topics (CE 6800)</t>
  </si>
  <si>
    <t>Design of Reinforced Concrete Structures (CE 6301)</t>
  </si>
  <si>
    <t>Pre-stressed Concrete Structures (CE 6302)</t>
  </si>
  <si>
    <t>Bridge Design (CE 6310)</t>
  </si>
  <si>
    <t>Advanced Bridge Design Topics (CE 6800)</t>
  </si>
  <si>
    <t>Advanced Finite Element Analysis (CE 8330)</t>
  </si>
  <si>
    <t>Advanced Blast Resistant Topics (CE 6800)</t>
  </si>
  <si>
    <t>Advanced Reinforced Concrete Structures (CE 6310)</t>
  </si>
  <si>
    <t>Design of Steel Structures (CE 211)</t>
  </si>
  <si>
    <t>Advanced Building Design Topics (CE 6800)</t>
  </si>
  <si>
    <t>Transportation Engineering Graduate Certificate Program</t>
  </si>
  <si>
    <t>This certificate program is particularly appropriate for those who wish to gain specialized knowledge in one of the following two tracks: "Intelligent Transportation Systems &amp; Congestion Mitigation" or "Transportation Safety." To obtain the certificate, the student must complete a total of five courses. Three of these five courses must be selected from the list of courses specified for each track (see below) and the remaining two courses may be selected from any of the following courses:</t>
  </si>
  <si>
    <t>Systems Dynamics Modeling and Controls (CE 6707)</t>
  </si>
  <si>
    <t>Traffic Engineering and Highway Safety (CE 6721)</t>
  </si>
  <si>
    <t>Intelligent Transportation Systems (CE 6722)</t>
  </si>
  <si>
    <t>Advanced Theory in Traffic Flow (CE 6800-a)</t>
  </si>
  <si>
    <t>Advanced Demand Modeling (CE 6800-b)</t>
  </si>
  <si>
    <t>Introduction to Biomechanics (CE 6350)</t>
  </si>
  <si>
    <t>Vehicle Dynamics (CE 6702)</t>
  </si>
  <si>
    <t>Vehicle Standards and Crash Test Analysis (CE 6703)</t>
  </si>
  <si>
    <t>Crash Investigation and Analysis (CE 6704)</t>
  </si>
  <si>
    <t>Non-Linear Finite Element Modeling and Simulation (CE 6705)</t>
  </si>
  <si>
    <t>Systems Dynamics and Control (CE 6707)</t>
  </si>
  <si>
    <t>List of Additional Elective Courses</t>
  </si>
  <si>
    <t>Numerical Methods in Engineering (CE 6101)</t>
  </si>
  <si>
    <t>Application of Probability Methods in Civil Engineering (CE 6102)</t>
  </si>
  <si>
    <t>Advanced Biomechanics (CE 8280)</t>
  </si>
  <si>
    <t>Introduction to Finite Element Analysis (CE 6210)</t>
  </si>
  <si>
    <t>Analytical Mechanics (CE 6701)</t>
  </si>
  <si>
    <r>
      <t>Hazardous Waste Remediation</t>
    </r>
    <r>
      <rPr>
        <sz val="12"/>
        <rFont val="Arial"/>
        <family val="2"/>
      </rPr>
      <t>:</t>
    </r>
  </si>
  <si>
    <r>
      <t>Advanced Technologies in Environmental Engineering</t>
    </r>
    <r>
      <rPr>
        <sz val="12"/>
        <rFont val="Arial"/>
        <family val="2"/>
      </rPr>
      <t>:</t>
    </r>
  </si>
  <si>
    <r>
      <t>Engineering Design and Impact Assessment</t>
    </r>
    <r>
      <rPr>
        <sz val="12"/>
        <rFont val="Arial"/>
        <family val="2"/>
      </rPr>
      <t>:</t>
    </r>
  </si>
  <si>
    <r>
      <t>Earthquake Engineering Design</t>
    </r>
    <r>
      <rPr>
        <sz val="12"/>
        <rFont val="Arial"/>
        <family val="2"/>
      </rPr>
      <t>:</t>
    </r>
  </si>
  <si>
    <r>
      <t>Concrete Bridge Design</t>
    </r>
    <r>
      <rPr>
        <sz val="12"/>
        <rFont val="Arial"/>
        <family val="2"/>
      </rPr>
      <t>:</t>
    </r>
  </si>
  <si>
    <r>
      <t>Extreme Event Design of Structures</t>
    </r>
    <r>
      <rPr>
        <sz val="12"/>
        <rFont val="Arial"/>
        <family val="2"/>
      </rPr>
      <t>:</t>
    </r>
  </si>
  <si>
    <r>
      <t>Building Design</t>
    </r>
    <r>
      <rPr>
        <sz val="12"/>
        <rFont val="Arial"/>
        <family val="2"/>
      </rPr>
      <t>:</t>
    </r>
  </si>
  <si>
    <r>
      <t>Intelligent Transportation Systems &amp; Congestion Mitigation</t>
    </r>
    <r>
      <rPr>
        <b/>
        <sz val="12"/>
        <rFont val="Arial"/>
        <family val="2"/>
      </rPr>
      <t>:</t>
    </r>
  </si>
  <si>
    <r>
      <t>Transportation Safety</t>
    </r>
    <r>
      <rPr>
        <b/>
        <sz val="12"/>
        <rFont val="Arial"/>
        <family val="2"/>
      </rPr>
      <t>:</t>
    </r>
  </si>
  <si>
    <t>This certificate program is designed to provide the necessary background for civil engineers to practice in the field of geo-environmental engineering. The program will offer an in-depth understanding of the following issues that a geo-environmental engineer may encounter in practice. To obtain the certificate, the student must complete a total of four courses, including three required courses and one elective course:</t>
  </si>
  <si>
    <t>This certificate program is particularly appropriate for those who wish to gain specialized knowledge in one of the following tracks: earthquake engineering design of bridges and buildings, extreme event design of structures to resist the effects of accidental explosions and vehicular collision, concrete bridge design using the LRFD approach, or building design using the LRFD approach. To obtain the certificate, the student must complete a total of four courses as indicated below.</t>
  </si>
  <si>
    <t>The School of Engineering and Applied Science offers graduate certificate programs in several fields. At the discretion of the respective departments, credit earned in the certificate program can be applied to a subsequent master’s degree program. Scholarship requirements are the same as those for the master’s degree program. Details are available in the Office of the Dean. Certificate programs include the following:</t>
  </si>
  <si>
    <t>MATH 2233</t>
  </si>
  <si>
    <t>ENGLISH FOR ACADEMIC PURPOSES</t>
  </si>
  <si>
    <t>EAP</t>
  </si>
  <si>
    <t>EAP 1010</t>
  </si>
  <si>
    <t>EAP 1015</t>
  </si>
  <si>
    <t>EAP 1046</t>
  </si>
  <si>
    <t>Credit for this course cannot be applied toward a degree.</t>
  </si>
  <si>
    <t>American Multicultural Perspectives in Washington</t>
  </si>
  <si>
    <t>Academic Skills Workshop</t>
  </si>
  <si>
    <t>0 to 4</t>
  </si>
  <si>
    <t>EAP Tutorial</t>
  </si>
  <si>
    <r>
      <t>Upon successful completion of EAP </t>
    </r>
    <r>
      <rPr>
        <sz val="12"/>
        <color theme="1"/>
        <rFont val="Verdana"/>
        <family val="2"/>
      </rPr>
      <t>1015</t>
    </r>
    <r>
      <rPr>
        <sz val="12"/>
        <color rgb="FF000000"/>
        <rFont val="Verdana"/>
        <family val="2"/>
      </rPr>
      <t>, students take UW </t>
    </r>
    <r>
      <rPr>
        <sz val="12"/>
        <color theme="1"/>
        <rFont val="Verdana"/>
        <family val="2"/>
      </rPr>
      <t>1021</t>
    </r>
    <r>
      <rPr>
        <sz val="11"/>
        <color theme="1"/>
        <rFont val="Calibri"/>
        <family val="2"/>
        <scheme val="minor"/>
      </rPr>
      <t/>
    </r>
  </si>
  <si>
    <t>Prerequisite: Phys 1023 (23), Math 2233 (33)</t>
  </si>
  <si>
    <t xml:space="preserve"> Prerequisite or Corequisite: Math 2233</t>
  </si>
  <si>
    <t>CE Eng. Elective</t>
  </si>
  <si>
    <t>NOTES</t>
  </si>
  <si>
    <t>Graduation requirements:</t>
  </si>
  <si>
    <t>Overall GPA</t>
  </si>
  <si>
    <t>Technical GPA</t>
  </si>
  <si>
    <t>Termination of program is upon receiving:</t>
  </si>
  <si>
    <t>2 Grades of "F"</t>
  </si>
  <si>
    <t>3 Grades below "B-"</t>
  </si>
  <si>
    <t>http://registrar.gwu.edu/</t>
  </si>
  <si>
    <t>This file is developed &amp; maintained by Prof. Sameh Badie (badies@gwu.edu)</t>
  </si>
  <si>
    <t>CE 4341</t>
  </si>
  <si>
    <t>CE 4342</t>
  </si>
  <si>
    <t>Senior Design 1</t>
  </si>
  <si>
    <t>Senior Design 2</t>
  </si>
  <si>
    <t>Completed CE required courses up to the end of the 6th semester</t>
  </si>
  <si>
    <t>SUST</t>
  </si>
  <si>
    <t>Introduction to sustainability</t>
  </si>
  <si>
    <t>Sustainability</t>
  </si>
  <si>
    <t>CE 6730</t>
  </si>
  <si>
    <t>Sustainable Urban Planning</t>
  </si>
  <si>
    <t>Used for Sus. &amp; Trans. Option</t>
  </si>
  <si>
    <t>EMSE 3855</t>
  </si>
  <si>
    <t>Critical Infrastructures Systems)</t>
  </si>
  <si>
    <t>For Sus. &amp; Trans. Option</t>
  </si>
  <si>
    <t>ECON</t>
  </si>
  <si>
    <t>ECON 8375</t>
  </si>
  <si>
    <t>Econometrics I</t>
  </si>
  <si>
    <t>School of Business</t>
  </si>
  <si>
    <t>Mathematical Statistics I</t>
  </si>
  <si>
    <t>Methods of Statistical Computing I</t>
  </si>
  <si>
    <t>Data Analysis</t>
  </si>
  <si>
    <t>Applied Multivariate Analysis I</t>
  </si>
  <si>
    <t>Eng. Elective (EE)</t>
  </si>
  <si>
    <t>EE</t>
  </si>
  <si>
    <t>NEW starting Fall 2017</t>
  </si>
  <si>
    <t>Year 1</t>
  </si>
  <si>
    <t>Year 2</t>
  </si>
  <si>
    <t>Year 3</t>
  </si>
  <si>
    <t>Year 4</t>
  </si>
  <si>
    <t>http://bulletin.gwu.edu/courses/ce/</t>
  </si>
  <si>
    <t>2) If some of the CEE curriculum courses will be double counted towards the minor, the student must get the approval on this arrangement from the minor's advisor</t>
  </si>
  <si>
    <t>http://bulletin.gwu.edu/interdisciplinary-special-programs/sustainability/minor/#trackatext</t>
  </si>
  <si>
    <t>Website:</t>
  </si>
  <si>
    <t>Courses:</t>
  </si>
  <si>
    <t>http://graduate.seas.gwu.edu/current-students</t>
  </si>
  <si>
    <t>SEAS Graduate Student Resources:</t>
  </si>
  <si>
    <t>English requirements for PhD or MSc applicants: Minimum TOEFL score is 100, IELTS score is 6.0 
Ph.D. students don't have to take any English class
GRA/GTA Students : IELTS score is 7.0</t>
  </si>
  <si>
    <t>CE Eng. Elective only for students in Sustainability/Transportation Option</t>
  </si>
  <si>
    <t>Can be replaced by: 
BISC 1115 combined with BISC 1125</t>
  </si>
  <si>
    <t>Can be replaced by: 
BISC 1116 combined with BISC 1126</t>
  </si>
  <si>
    <t>BiSc 1111 
(see NOTES)</t>
  </si>
  <si>
    <t>BiSc 1112
(see NOTES)</t>
  </si>
  <si>
    <t>EE (only for Sus./Tranp. Option)</t>
  </si>
  <si>
    <t> Intro to Mechanics of Solids (with Recitation Session)</t>
  </si>
  <si>
    <t>Register also fpr the recitation session</t>
  </si>
  <si>
    <t>https://seascf.seas.gwu.edu/</t>
  </si>
  <si>
    <t>SEAS Computing Facility:</t>
  </si>
  <si>
    <t xml:space="preserve">CE Courses and GW Bulletin: </t>
  </si>
  <si>
    <t>Core Course for M.Sc. Eng. Mech. Students
Core Course for M.Sc. Geo. Eng. Students
Core Course for M.Sc. Trans. Eng. Students</t>
  </si>
  <si>
    <t>Core Course for M.Sc. Struct. Eng. Students
Concrete</t>
  </si>
  <si>
    <t>Core Course for M.Sc. Struct. Eng. Students
Steel</t>
  </si>
  <si>
    <t> Intro to Finite Elmnt Analysis 
(with zero-credit, 2.5 hrs, lab session)</t>
  </si>
  <si>
    <t>http://bulletin.gwu.edu/university-regulations/#Graduate</t>
  </si>
  <si>
    <t>http://bulletin.gwu.edu/engineering-applied-science/#Master_of_Science</t>
  </si>
  <si>
    <t>Rules related to the M.Sc. Degree in Schoole of Eng. And Applied Science</t>
  </si>
  <si>
    <t>University Rules related to the M.Sc. Degree</t>
  </si>
  <si>
    <t>Introduction to Programming with Python</t>
  </si>
  <si>
    <t>CSCI 1012</t>
  </si>
  <si>
    <t>http://bulletin.gwu.edu/interdisciplinary-special-programs/sustainability/minor/#text</t>
  </si>
  <si>
    <t>Minor in Sustainability</t>
  </si>
  <si>
    <t>CHEM 1113</t>
  </si>
  <si>
    <t>General Chemistry for Engineers</t>
  </si>
  <si>
    <t>Fluid Mechanics Lab</t>
  </si>
  <si>
    <t>CE 3311</t>
  </si>
  <si>
    <t> Reinforced Concrete Project</t>
  </si>
  <si>
    <t xml:space="preserve">See prerequisites of the selected course on the GW bulletin </t>
  </si>
  <si>
    <t>Eng. Topics in Business &amp; Public Policy</t>
  </si>
  <si>
    <t>See the H/SS List: Select a WID course</t>
  </si>
  <si>
    <t>H/SS 2 - SUST 1001</t>
  </si>
  <si>
    <t>H/SS 5 - WID</t>
  </si>
  <si>
    <t>SUST 1001</t>
  </si>
  <si>
    <t>Select one of the following courses: EMSE 6410, EMSE 3820, SUST 2002, PHIL 2281</t>
  </si>
  <si>
    <t>CE Envi. Eng. Elective</t>
  </si>
  <si>
    <t>PHIL</t>
  </si>
  <si>
    <t>H/SS 6 - PHIL 2135</t>
  </si>
  <si>
    <t>PHIL 2135</t>
  </si>
  <si>
    <t>Philosophy</t>
  </si>
  <si>
    <t>Ethics in Business and the Professions</t>
  </si>
  <si>
    <t> Traffic Engin &amp; Highway Safety (Cross listed as CE 6721)</t>
  </si>
  <si>
    <t>Env. Eng. Electives (only for the Env. Eng Option)</t>
  </si>
  <si>
    <t>Bachelor of Science in Civil Engineering (B.Sc.), Environmental Eng. Option</t>
  </si>
  <si>
    <t>Chem 1111</t>
  </si>
  <si>
    <t>CE 3604</t>
  </si>
  <si>
    <t> Hydraulics of Open Channel Flow</t>
  </si>
  <si>
    <t>Waste Water Treatment Design &amp; Use (Cross Listed CE 6504)</t>
  </si>
  <si>
    <t> Physical Hydrology (Cross Listed CE 6604)</t>
  </si>
  <si>
    <t>Traffic Eng &amp; HWY safety (Cross Listed CE4721)</t>
  </si>
  <si>
    <t>CE 6711</t>
  </si>
  <si>
    <t>Civil infrastructure optimization</t>
  </si>
  <si>
    <t>CE 6712</t>
  </si>
  <si>
    <t>Data Science &amp; Artificial Intelligence in Civil &amp; Env. Eng.</t>
  </si>
  <si>
    <t>CE 6731</t>
  </si>
  <si>
    <t>CE 6732</t>
  </si>
  <si>
    <t>CE 6733</t>
  </si>
  <si>
    <t>Economics of Transportation Systems</t>
  </si>
  <si>
    <t>Automation and Sensing in Civil &amp; Env. Eng.</t>
  </si>
  <si>
    <t>Human Factors in Civil &amp; Env. Eng.</t>
  </si>
  <si>
    <t>STAT 6201 (see NOTES)</t>
  </si>
  <si>
    <t>STAT 6207 (see NOTES)</t>
  </si>
  <si>
    <t>STAT 6210 (see NOTES)</t>
  </si>
  <si>
    <t>STAT 6215 (see NOTES)</t>
  </si>
  <si>
    <t>Engineering Elective Courses available for CEE UG Senior Students in Basic Program</t>
  </si>
  <si>
    <t> Theoretical Geomechanics</t>
  </si>
  <si>
    <t xml:space="preserve"> </t>
  </si>
  <si>
    <t>Aquatic Chemistry</t>
  </si>
  <si>
    <t>CE 6502</t>
  </si>
  <si>
    <t>Env. Eng. Design: Drinking Water Treatment</t>
  </si>
  <si>
    <t>Wastewater Treatment Design &amp; Reuse (Cross listed CE 4530)</t>
  </si>
  <si>
    <t>Microbiology for Environmental Engineers</t>
  </si>
  <si>
    <t> Advanced Technologies in Environmental Engineering</t>
  </si>
  <si>
    <t>Prerequisite: CE 3520</t>
  </si>
  <si>
    <t>Prerequisite: CE 3520, CE 4530/CE 6504</t>
  </si>
  <si>
    <t>Liu</t>
  </si>
  <si>
    <t>Shuai</t>
  </si>
  <si>
    <t>Riffat </t>
  </si>
  <si>
    <t>Physical Hydrology (Cross Listed CE 3604)</t>
  </si>
  <si>
    <t>Numerical Methods in Environmental and Water Resources</t>
  </si>
  <si>
    <t>CE 6611</t>
  </si>
  <si>
    <t xml:space="preserve">Advanced Hydrology </t>
  </si>
  <si>
    <t>Hydraulics of Open Channel Flow (Cross Listed CE 3610)</t>
  </si>
  <si>
    <t>CE 6722</t>
  </si>
  <si>
    <t>Intelligent Transportation Systems</t>
  </si>
  <si>
    <t>Fundamentals of Highway Safety</t>
  </si>
  <si>
    <t>CE 2710 / Graduate or Senior Student Standing – Department Approval</t>
  </si>
  <si>
    <t xml:space="preserve"> CE 2710 / Graduate or Senior Student Standing – Department Approval</t>
  </si>
  <si>
    <t>APSC 3115, CSCI 1012, CE 2210 / Graduate or Senior Student Standing – Department Approval</t>
  </si>
  <si>
    <t>APSC 3115, CSCI 1012, CE 2710 / Graduate or Senior Student Standing – Department Approval</t>
  </si>
  <si>
    <r>
      <t>S (</t>
    </r>
    <r>
      <rPr>
        <sz val="12"/>
        <color rgb="FFFF0000"/>
        <rFont val="Calibri"/>
        <family val="2"/>
      </rPr>
      <t>Even</t>
    </r>
    <r>
      <rPr>
        <sz val="12"/>
        <color rgb="FF000000"/>
        <rFont val="Calibri"/>
        <family val="2"/>
      </rPr>
      <t>)</t>
    </r>
  </si>
  <si>
    <r>
      <t xml:space="preserve">S </t>
    </r>
    <r>
      <rPr>
        <sz val="12"/>
        <color rgb="FFFF0000"/>
        <rFont val="Calibri"/>
        <family val="2"/>
      </rPr>
      <t>(Even)</t>
    </r>
  </si>
  <si>
    <r>
      <t>S (</t>
    </r>
    <r>
      <rPr>
        <sz val="12"/>
        <color rgb="FFFF0000"/>
        <rFont val="Calibri"/>
        <family val="2"/>
      </rPr>
      <t>Odd</t>
    </r>
    <r>
      <rPr>
        <sz val="12"/>
        <color rgb="FF000000"/>
        <rFont val="Calibri"/>
        <family val="2"/>
      </rPr>
      <t>)</t>
    </r>
  </si>
  <si>
    <t>Zhengtian Xu</t>
  </si>
  <si>
    <t>Samer Hamdar</t>
  </si>
  <si>
    <t>Samer Hamdar / Zhengtian Xu</t>
  </si>
  <si>
    <t>Course No.</t>
  </si>
  <si>
    <t>CH</t>
  </si>
  <si>
    <t>Prerequisite: Chem 1111</t>
  </si>
  <si>
    <t>Prerequisite: CE 3610</t>
  </si>
  <si>
    <t>F, S</t>
  </si>
  <si>
    <t>Prerequisite: CE2210, MAE 3126</t>
  </si>
  <si>
    <t>Farhadi</t>
  </si>
  <si>
    <t>Hamdar</t>
  </si>
  <si>
    <t>Silva/li</t>
  </si>
  <si>
    <t>CE 3250</t>
  </si>
  <si>
    <t> Structural Analysis (w 2-hr recitation)</t>
  </si>
  <si>
    <t>GW 5-yr program (combined UG Degree in CE and a Master Degree in Env./Structural:</t>
  </si>
  <si>
    <t>Prerequisite: CE 2210, CE 2220</t>
  </si>
  <si>
    <t>Prerequisite: CHEM 1111, MAE 3126</t>
  </si>
  <si>
    <t>Prerequisite: CE 3250</t>
  </si>
  <si>
    <t>Prerequisite: MAE 3126</t>
  </si>
  <si>
    <t>Prerequisite or corequisite: CE 3610</t>
  </si>
  <si>
    <t>Prerequisites: APSC 3115, CE 2220 and MATH 2233</t>
  </si>
  <si>
    <t>Prerequisites: CE 2220, CHEM 1111 and MAE 3126</t>
  </si>
  <si>
    <t>Prerequisites: CE 3520. Credit cannot be earned for this course and CE 6504</t>
  </si>
  <si>
    <t>Credit cannot be earned for this course and CE 6721</t>
  </si>
  <si>
    <t>Prerequisite: junior or senior status</t>
  </si>
  <si>
    <t>1 to 8</t>
  </si>
  <si>
    <t>Topic announced in the Schedule of Classes. May be repeated for credit provided the topic differs.</t>
  </si>
  <si>
    <t>CE 5099</t>
  </si>
  <si>
    <t>Variable Topics</t>
  </si>
  <si>
    <t>1 to 99</t>
  </si>
  <si>
    <t>Prerequisite: CE 2220 &amp; CE3250</t>
  </si>
  <si>
    <t>Prerequisites: CE 2220. (Same as MAE 6207)</t>
  </si>
  <si>
    <t>Prerequisite: CE 6201 or CE 6206</t>
  </si>
  <si>
    <t>Prerequisite: CE 3250</t>
  </si>
  <si>
    <t>Prerequisites: APSC 2058 and CE 3250</t>
  </si>
  <si>
    <t>Prerequisite: CE 3250, CE 4340, and CE 6340  or CE 6701</t>
  </si>
  <si>
    <t>Prerequisite: CE 4410</t>
  </si>
  <si>
    <t>Prerequisites: CE 3520. Credit cannot be earned for this course and CE 4530.</t>
  </si>
  <si>
    <t>Prerequisite: MAE 3126</t>
  </si>
  <si>
    <t>Prerequisites: APSC 3115 or equivalent. Corequisites: MAE 3126 or equivalent. Credit cannot be earned for this course and CE 3604.</t>
  </si>
  <si>
    <t>Prerequisite: CE 4410</t>
  </si>
  <si>
    <t>Prerequisite: ApSc 2058,  ApSc 2113 &amp; Senior Standing</t>
  </si>
  <si>
    <t>Prerequisite: CE 6701</t>
  </si>
  <si>
    <t>Prerequisite: ApSC 2058, CE 2220 &amp; Senior Standing</t>
  </si>
  <si>
    <t>Prerequisite: ApSC 2058, CE 2220, ApSc 3115 (or Equiv.)  &amp; Senior Standing</t>
  </si>
  <si>
    <t>Prerequisite: CE 2220 &amp; CE 6210 &amp; Senior Standing</t>
  </si>
  <si>
    <t>Prerequisite: CE 4410 or equivalent</t>
  </si>
  <si>
    <t>Prerequisite: ApSc 6211; CE 6207</t>
  </si>
  <si>
    <t xml:space="preserve">Prerequisite: CE 6206 </t>
  </si>
  <si>
    <t>Prerequisite: CE 6206, 6210, or MAE 6210, MAE 6286</t>
  </si>
  <si>
    <t>Prerequisite: CE 6601 or approval of department</t>
  </si>
  <si>
    <t>Prerequisite: CE 6707</t>
  </si>
  <si>
    <t>Prerequisite: CE 6206 or 6350</t>
  </si>
  <si>
    <t>Prerequisite: Chem 1112</t>
  </si>
  <si>
    <t>Prerequisite: Chem 1113</t>
  </si>
  <si>
    <t xml:space="preserve"> Corequisite: Chem 2151</t>
  </si>
  <si>
    <t xml:space="preserve"> Corequisite: Chem 2152</t>
  </si>
  <si>
    <r>
      <t>Prerequisite: Math 1220</t>
    </r>
    <r>
      <rPr>
        <sz val="12"/>
        <color rgb="FF000000"/>
        <rFont val="Calibri"/>
        <family val="2"/>
        <scheme val="minor"/>
      </rPr>
      <t xml:space="preserve"> or Math </t>
    </r>
    <r>
      <rPr>
        <sz val="12"/>
        <color theme="1"/>
        <rFont val="Calibri"/>
        <family val="2"/>
        <scheme val="minor"/>
      </rPr>
      <t>1231</t>
    </r>
  </si>
  <si>
    <t>Prerequisite: ApSc 2057, ApSc 2113</t>
  </si>
  <si>
    <t>Prerequisite: Math 2233</t>
  </si>
  <si>
    <t xml:space="preserve">Prerequisite: CHEM 1111, CE 2220 </t>
  </si>
  <si>
    <t>Prerequisite or corequisite: CE3110W</t>
  </si>
  <si>
    <t>Prerequisite: CE 3110W, CE 3111W</t>
  </si>
  <si>
    <t>Prerequisite: CE 2210, CE 2220</t>
  </si>
  <si>
    <t>CE 3230</t>
  </si>
  <si>
    <t xml:space="preserve"> Corequisite: CE 3520</t>
  </si>
  <si>
    <t>Prerequisite: ApSc 3115, CoPrerequisite: MAE 3216
Credit cannot be earned for this course and CE 6604</t>
  </si>
  <si>
    <t>Prerequisite: CE 2710</t>
  </si>
  <si>
    <t>Prerequisite or corequisite: CE 4410</t>
  </si>
  <si>
    <t xml:space="preserve">Prerequisite: CE 3520, CE 4410 </t>
  </si>
  <si>
    <t>Prerequisite: CE 2210</t>
  </si>
  <si>
    <t>Prerequisite: APSC 3115</t>
  </si>
  <si>
    <t>Prerequisite: CE 2220</t>
  </si>
  <si>
    <t>Proficiency in one computer language and CE 2220 &amp; CE3250</t>
  </si>
  <si>
    <t>Prerequisite: CE 3310</t>
  </si>
  <si>
    <t>Prerequisite: CE6301</t>
  </si>
  <si>
    <t>Prerequisite: CE6302</t>
  </si>
  <si>
    <t>Prerequisite: CE4320</t>
  </si>
  <si>
    <t>Prerequisite: CE6320</t>
  </si>
  <si>
    <t xml:space="preserve">Prerequisite: ApSc 3115 &amp; CE 6340 </t>
  </si>
  <si>
    <t xml:space="preserve">Prerequisite: CE 4410 </t>
  </si>
  <si>
    <t>Prerequisite: ApSc 6213</t>
  </si>
  <si>
    <t>Prerequisite: CE 3604/CE 6604</t>
  </si>
  <si>
    <t>Prerequisite: ApSc 2057</t>
  </si>
  <si>
    <t>Restricted to students who have successfully completed high school algebra prior to matriculation and have completed the ALEKS chemistry preparatory course at GW and achieved at least 95 percent mastery.</t>
  </si>
  <si>
    <t>Prerequisite: ApSc 2058</t>
  </si>
  <si>
    <t>Prerequisites: APSC 2058. Corequisites: MAE 3126.</t>
  </si>
  <si>
    <t>MAE 3127</t>
  </si>
  <si>
    <t>MATH 1220</t>
  </si>
  <si>
    <t>MATH 1221</t>
  </si>
  <si>
    <t>Prerequisites: students with a minimum score of 61 on the ALEKS placement examination.</t>
  </si>
  <si>
    <t>Prerequisite:  Math 1220</t>
  </si>
  <si>
    <r>
      <t>Prerequisite: Math 1221</t>
    </r>
    <r>
      <rPr>
        <sz val="12"/>
        <color rgb="FF000000"/>
        <rFont val="Calibri"/>
        <family val="2"/>
        <scheme val="minor"/>
      </rPr>
      <t xml:space="preserve"> or </t>
    </r>
    <r>
      <rPr>
        <sz val="12"/>
        <color theme="1"/>
        <rFont val="Calibri"/>
        <family val="2"/>
        <scheme val="minor"/>
      </rPr>
      <t>1231</t>
    </r>
  </si>
  <si>
    <t>Prerequisite: Math 1232</t>
  </si>
  <si>
    <t>Prerequisites: MATH 1220 or MATH 1221 or MATH 1231. Credit cannot be earned for this course and PHYS 1025.</t>
  </si>
  <si>
    <t>Prerequisites: PHYS 1021 or PHYS 1025; and MATH 1232. Credit cannot be earned for this course and PHYS 1026.</t>
  </si>
  <si>
    <t>https://cee.engineering.gwu.edu/</t>
  </si>
  <si>
    <t>https://engineering.gwu.edu/</t>
  </si>
  <si>
    <t>Old URL</t>
  </si>
  <si>
    <t>New URL (April 2023)</t>
  </si>
  <si>
    <t>CE New Curriculum Sheets 
for freshman starting in AY:</t>
  </si>
  <si>
    <r>
      <t xml:space="preserve">Although every possible effort is made to update this file, students are advised to use </t>
    </r>
    <r>
      <rPr>
        <sz val="14"/>
        <color rgb="FFFF0000"/>
        <rFont val="Calibri"/>
        <family val="2"/>
        <scheme val="minor"/>
      </rPr>
      <t>DEGREEMAP</t>
    </r>
    <r>
      <rPr>
        <sz val="14"/>
        <color theme="1"/>
        <rFont val="Calibri"/>
        <family val="2"/>
        <scheme val="minor"/>
      </rPr>
      <t xml:space="preserve"> for the CEE degree requirements and to check on their GPA</t>
    </r>
  </si>
  <si>
    <t>CHEM 1111 is not a prerequisite for any courses in Semesters 2, 3 &amp; 4. Therefore, students have many chances to take CHEM 1111 before it becomes a prerequisite in Semester #5.</t>
  </si>
  <si>
    <t>Year 5</t>
  </si>
  <si>
    <t>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t>
  </si>
  <si>
    <t>Restricted to students with a minimum score of 76 on the ALEKS placement examination. 
For students who don't satisfy the prerequisite, please check the alternative way given in the NOTES' column ---&gt;</t>
  </si>
  <si>
    <t xml:space="preserve">https://chemistry.columbian.gwu.edu/aleks-chemistry-prep-course </t>
  </si>
  <si>
    <t>ALEKS Chemistry Prep Course</t>
  </si>
  <si>
    <t>CE 4721W</t>
  </si>
  <si>
    <t>WID course</t>
  </si>
  <si>
    <t xml:space="preserve">CE Envi. Eng. Elective </t>
  </si>
  <si>
    <t>See the CE Eng. Elective List Below</t>
  </si>
  <si>
    <t>See the CE Environmental Eng. Elective List Below</t>
  </si>
  <si>
    <t>Prerequisite: ApSc 2113, CSCI 1012</t>
  </si>
  <si>
    <t>Prerequisite: MATH 1232</t>
  </si>
  <si>
    <t>Environmental Engineering Design: Drinking Water Treatment</t>
  </si>
  <si>
    <t>Prerequisite: CE 3250, Corequisite: CE 3310</t>
  </si>
  <si>
    <t>https://bulletin.gwu.edu/university-regulations/general-education/#generaleducationtext</t>
  </si>
  <si>
    <t xml:space="preserve">https://advising.columbian.gwu.edu/gpac-course-list </t>
  </si>
  <si>
    <t>GPAC Course List</t>
  </si>
  <si>
    <t>https://engineering.gwu.edu/humanities-and-social-science-requirement</t>
  </si>
  <si>
    <t>GPAC List</t>
  </si>
  <si>
    <t>Prerequisite: Phys 1021, Corequisite: APSC 2113</t>
  </si>
  <si>
    <t>CE New Curriculum v05 - Updated on May 08, 2025</t>
  </si>
  <si>
    <t>H/SS 5</t>
  </si>
  <si>
    <t>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t>
  </si>
  <si>
    <t xml:space="preserve">For example:
Math 1220 F 24
Math 1221 S 25
Math 1232 Sum 25 </t>
  </si>
  <si>
    <t>PHIL 2135 (CE requirement)</t>
  </si>
  <si>
    <t>SUST 1001 (CE requirement)</t>
  </si>
  <si>
    <t>HUMANITIES</t>
  </si>
  <si>
    <t>CHs</t>
  </si>
  <si>
    <t>University General Education from the 
"Critical thinking in the humanities" List</t>
  </si>
  <si>
    <t>University General Education from the 
"critical thinking, quantitative reasoning, or scientific reasoning in the social sciences" Lists</t>
  </si>
  <si>
    <t>University General Education (UGE) List</t>
  </si>
  <si>
    <t>Non-Technical Elective (NTE) Requirement: Total 6 Courses</t>
  </si>
  <si>
    <t>Social Sciences</t>
  </si>
  <si>
    <t xml:space="preserve">Six humanities &amp; social science (non-technical electives) are required as follows: 
* Two of these courses must be PHIL 2135 and SUST 1001 (CE requirement). 
* At least one additional social and behavioral sciences course must be selected from the University General Education Requirement list of critical thinking in the social sciences courses.
* At least one humanities course must be selected from the University General Education list of critical thinking in the humanities courses. 
* The remaining courses must be selected from the University GPAC list.
</t>
  </si>
  <si>
    <t>https://bulletin.gwu.edu/engineering-applied-science/civil-environmental-engineering/bs-civil-engineering/#requirementstext</t>
  </si>
  <si>
    <t>Bachelor of Science with a Major in Civil Engineering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</si>
</sst>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0"/>
      <name val="Times New Roman"/>
      <family val="1"/>
    </font>
    <font>
      <b/>
      <sz val="12"/>
      <name val="Calibri"/>
      <family val="2"/>
      <scheme val="minor"/>
    </font>
    <font>
      <sz val="12"/>
      <color theme="1"/>
      <name val="Calibri"/>
      <family val="2"/>
      <scheme val="minor"/>
    </font>
    <font>
      <sz val="12"/>
      <name val="Calibri"/>
      <family val="2"/>
      <scheme val="minor"/>
    </font>
    <font>
      <b/>
      <sz val="12"/>
      <color indexed="12"/>
      <name val="Calibri"/>
      <family val="2"/>
      <scheme val="minor"/>
    </font>
    <font>
      <b/>
      <sz val="12"/>
      <color theme="1"/>
      <name val="Calibri"/>
      <family val="2"/>
      <scheme val="minor"/>
    </font>
    <font>
      <sz val="12"/>
      <color rgb="FF000000"/>
      <name val="Calibri"/>
      <family val="2"/>
      <scheme val="minor"/>
    </font>
    <font>
      <b/>
      <sz val="12"/>
      <color rgb="FFFF0000"/>
      <name val="Calibri"/>
      <family val="2"/>
      <scheme val="minor"/>
    </font>
    <font>
      <sz val="11"/>
      <color theme="1"/>
      <name val="Calibri"/>
      <family val="2"/>
      <scheme val="minor"/>
    </font>
    <font>
      <u/>
      <sz val="11"/>
      <color theme="10"/>
      <name val="Calibri"/>
      <family val="2"/>
    </font>
    <font>
      <b/>
      <sz val="14"/>
      <color theme="1"/>
      <name val="Calibri"/>
      <family val="2"/>
      <scheme val="minor"/>
    </font>
    <font>
      <sz val="14"/>
      <color theme="1"/>
      <name val="Calibri"/>
      <family val="2"/>
      <scheme val="minor"/>
    </font>
    <font>
      <sz val="14"/>
      <color rgb="FF0000FF"/>
      <name val="Calibri"/>
      <family val="2"/>
      <scheme val="minor"/>
    </font>
    <font>
      <sz val="16"/>
      <color theme="1"/>
      <name val="Calibri"/>
      <family val="2"/>
      <scheme val="minor"/>
    </font>
    <font>
      <sz val="12"/>
      <color theme="1"/>
      <name val="Verdana"/>
      <family val="2"/>
    </font>
    <font>
      <sz val="12"/>
      <color rgb="FF000000"/>
      <name val="Verdana"/>
      <family val="2"/>
    </font>
    <font>
      <b/>
      <sz val="16"/>
      <color theme="1"/>
      <name val="Calibri"/>
      <family val="2"/>
      <scheme val="minor"/>
    </font>
    <font>
      <u/>
      <sz val="20"/>
      <color theme="10"/>
      <name val="Calibri"/>
      <family val="2"/>
    </font>
    <font>
      <b/>
      <sz val="20"/>
      <color theme="1"/>
      <name val="Calibri"/>
      <family val="2"/>
      <scheme val="minor"/>
    </font>
    <font>
      <sz val="20"/>
      <color theme="1"/>
      <name val="Calibri"/>
      <family val="2"/>
      <scheme val="minor"/>
    </font>
    <font>
      <sz val="10"/>
      <color rgb="FF000000"/>
      <name val="Arial"/>
      <family val="2"/>
    </font>
    <font>
      <b/>
      <sz val="18"/>
      <color theme="1"/>
      <name val="Calibri"/>
      <family val="2"/>
      <scheme val="minor"/>
    </font>
    <font>
      <sz val="12"/>
      <name val="Arial"/>
      <family val="2"/>
    </font>
    <font>
      <b/>
      <sz val="12"/>
      <name val="Arial"/>
      <family val="2"/>
    </font>
    <font>
      <b/>
      <i/>
      <sz val="12"/>
      <name val="Arial"/>
      <family val="2"/>
    </font>
    <font>
      <b/>
      <sz val="12"/>
      <color rgb="FFFF0000"/>
      <name val="Arial"/>
      <family val="2"/>
    </font>
    <font>
      <sz val="12"/>
      <color rgb="FFFF0000"/>
      <name val="Arial"/>
      <family val="2"/>
    </font>
    <font>
      <sz val="12"/>
      <color theme="1"/>
      <name val="Arial"/>
      <family val="2"/>
    </font>
    <font>
      <u/>
      <sz val="12"/>
      <color theme="10"/>
      <name val="Arial"/>
      <family val="2"/>
    </font>
    <font>
      <sz val="12"/>
      <color rgb="FF000000"/>
      <name val="Arial"/>
      <family val="2"/>
    </font>
    <font>
      <b/>
      <sz val="12"/>
      <color theme="1"/>
      <name val="Arial"/>
      <family val="2"/>
    </font>
    <font>
      <b/>
      <u/>
      <sz val="12"/>
      <color theme="10"/>
      <name val="Arial"/>
      <family val="2"/>
    </font>
    <font>
      <strike/>
      <sz val="12"/>
      <color theme="1"/>
      <name val="Calibri"/>
      <family val="2"/>
      <scheme val="minor"/>
    </font>
    <font>
      <b/>
      <sz val="20"/>
      <color theme="3"/>
      <name val="Calibri"/>
      <family val="2"/>
      <scheme val="minor"/>
    </font>
    <font>
      <sz val="20"/>
      <color theme="3"/>
      <name val="Calibri"/>
      <family val="2"/>
      <scheme val="minor"/>
    </font>
    <font>
      <sz val="20"/>
      <color theme="10"/>
      <name val="Calibri"/>
      <family val="2"/>
    </font>
    <font>
      <sz val="36"/>
      <color theme="1"/>
      <name val="Calibri"/>
      <family val="2"/>
      <scheme val="minor"/>
    </font>
    <font>
      <b/>
      <sz val="11"/>
      <color rgb="FFFF0000"/>
      <name val="Calibri"/>
      <family val="2"/>
      <scheme val="minor"/>
    </font>
    <font>
      <sz val="11"/>
      <color rgb="FFFF0000"/>
      <name val="Calibri"/>
      <family val="2"/>
      <scheme val="minor"/>
    </font>
    <font>
      <b/>
      <sz val="36"/>
      <color theme="1"/>
      <name val="Calibri"/>
      <family val="2"/>
      <scheme val="minor"/>
    </font>
    <font>
      <sz val="12"/>
      <color theme="3"/>
      <name val="Calibri"/>
      <family val="2"/>
      <scheme val="minor"/>
    </font>
    <font>
      <sz val="12"/>
      <color rgb="FFFF0000"/>
      <name val="Calibri"/>
      <family val="2"/>
    </font>
    <font>
      <sz val="12"/>
      <color rgb="FF000000"/>
      <name val="Calibri"/>
      <family val="2"/>
    </font>
    <font>
      <b/>
      <sz val="24"/>
      <color theme="3"/>
      <name val="Calibri"/>
      <family val="2"/>
      <scheme val="minor"/>
    </font>
    <font>
      <b/>
      <sz val="20"/>
      <color rgb="FF0070C0"/>
      <name val="Calibri"/>
      <family val="2"/>
      <scheme val="minor"/>
    </font>
    <font>
      <strike/>
      <sz val="12"/>
      <color rgb="FF000000"/>
      <name val="Calibri"/>
      <family val="2"/>
      <scheme val="minor"/>
    </font>
    <font>
      <u/>
      <sz val="12"/>
      <color theme="10"/>
      <name val="Calibri"/>
      <family val="2"/>
    </font>
    <font>
      <sz val="14"/>
      <color rgb="FFFF0000"/>
      <name val="Calibri"/>
      <family val="2"/>
      <scheme val="minor"/>
    </font>
    <font>
      <u/>
      <sz val="14"/>
      <color theme="10"/>
      <name val="Calibri"/>
      <family val="2"/>
    </font>
    <font>
      <b/>
      <sz val="40"/>
      <color rgb="FFFF0000"/>
      <name val="Calibri"/>
      <family val="2"/>
      <scheme val="minor"/>
    </font>
    <font>
      <b/>
      <sz val="40"/>
      <name val="Calibri"/>
      <family val="2"/>
      <scheme val="minor"/>
    </font>
    <font>
      <b/>
      <sz val="22"/>
      <color theme="1"/>
      <name val="Calibri"/>
      <family val="2"/>
      <scheme val="minor"/>
    </font>
    <font>
      <sz val="18"/>
      <color theme="1"/>
      <name val="Calibri"/>
      <family val="2"/>
      <scheme val="minor"/>
    </font>
    <font>
      <u/>
      <sz val="22"/>
      <color theme="10"/>
      <name val="Calibri"/>
      <family val="2"/>
    </font>
    <font>
      <b/>
      <u/>
      <sz val="20"/>
      <color theme="10"/>
      <name val="Calibri"/>
      <family val="2"/>
    </font>
    <font>
      <b/>
      <sz val="24"/>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bgColor indexed="64"/>
      </patternFill>
    </fill>
    <fill>
      <patternFill patternType="solid">
        <fgColor theme="9"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6"/>
        <bgColor indexed="64"/>
      </patternFill>
    </fill>
    <fill>
      <patternFill patternType="solid">
        <fgColor theme="8" tint="0.3999450666829432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cellStyleXfs>
  <cellXfs count="342">
    <xf numFmtId="0" fontId="0" fillId="0" borderId="0" xfId="0"/>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3" fillId="2" borderId="0" xfId="0" applyFont="1" applyFill="1" applyAlignment="1">
      <alignment horizontal="center" vertical="center" wrapText="1"/>
    </xf>
    <xf numFmtId="0" fontId="6" fillId="0" borderId="25"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2" fontId="2" fillId="4" borderId="25"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xf numFmtId="0" fontId="3" fillId="3" borderId="8" xfId="0" applyFont="1" applyFill="1" applyBorder="1" applyAlignment="1">
      <alignment horizontal="center" vertical="center" wrapText="1"/>
    </xf>
    <xf numFmtId="0" fontId="3" fillId="3" borderId="0" xfId="0" applyFont="1" applyFill="1" applyAlignment="1">
      <alignment vertical="center" wrapText="1"/>
    </xf>
    <xf numFmtId="0" fontId="3" fillId="4" borderId="8" xfId="0" applyFont="1" applyFill="1" applyBorder="1" applyAlignment="1">
      <alignment horizontal="center" vertical="center" wrapText="1"/>
    </xf>
    <xf numFmtId="0" fontId="3" fillId="4" borderId="8" xfId="0" quotePrefix="1"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0" xfId="0" applyFont="1" applyFill="1" applyAlignment="1">
      <alignment vertical="center" wrapText="1"/>
    </xf>
    <xf numFmtId="0" fontId="3" fillId="7" borderId="0" xfId="0" applyFont="1" applyFill="1" applyAlignment="1">
      <alignment vertical="center" wrapText="1"/>
    </xf>
    <xf numFmtId="0" fontId="3" fillId="3" borderId="8" xfId="0" quotePrefix="1" applyFont="1" applyFill="1" applyBorder="1" applyAlignment="1">
      <alignment horizontal="center" vertical="center" wrapText="1"/>
    </xf>
    <xf numFmtId="0" fontId="14" fillId="0" borderId="0" xfId="0" applyFont="1" applyAlignment="1">
      <alignment horizontal="center" vertical="center" wrapText="1"/>
    </xf>
    <xf numFmtId="0" fontId="17" fillId="2" borderId="8"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8" xfId="0" quotePrefix="1"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8" xfId="0" quotePrefix="1" applyFont="1" applyFill="1" applyBorder="1" applyAlignment="1">
      <alignment horizontal="center" vertical="center" wrapText="1"/>
    </xf>
    <xf numFmtId="0" fontId="20" fillId="0" borderId="0" xfId="0" applyFont="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center" wrapText="1"/>
    </xf>
    <xf numFmtId="0" fontId="2" fillId="0" borderId="0" xfId="0" applyFont="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0" borderId="0" xfId="0" applyFont="1" applyAlignment="1">
      <alignment horizontal="center"/>
    </xf>
    <xf numFmtId="0" fontId="4" fillId="0" borderId="8"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1" fillId="0" borderId="0" xfId="0" applyFont="1"/>
    <xf numFmtId="0" fontId="22" fillId="0" borderId="0" xfId="0" applyFont="1"/>
    <xf numFmtId="0" fontId="0" fillId="0" borderId="33" xfId="0" applyBorder="1"/>
    <xf numFmtId="0" fontId="0" fillId="0" borderId="34" xfId="0" applyBorder="1"/>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6" xfId="0" applyBorder="1"/>
    <xf numFmtId="0" fontId="0" fillId="0" borderId="37" xfId="0" applyBorder="1"/>
    <xf numFmtId="0" fontId="0" fillId="0" borderId="38" xfId="0" applyBorder="1"/>
    <xf numFmtId="0" fontId="21" fillId="0" borderId="16" xfId="0" applyFont="1" applyBorder="1"/>
    <xf numFmtId="0" fontId="0" fillId="0" borderId="31" xfId="0" applyBorder="1"/>
    <xf numFmtId="0" fontId="0" fillId="0" borderId="32" xfId="0" applyBorder="1"/>
    <xf numFmtId="0" fontId="0" fillId="0" borderId="16" xfId="0" applyBorder="1"/>
    <xf numFmtId="0" fontId="0" fillId="0" borderId="31" xfId="0" applyBorder="1" applyAlignment="1">
      <alignment horizontal="center" vertical="center"/>
    </xf>
    <xf numFmtId="0" fontId="0" fillId="0" borderId="31" xfId="0" quotePrefix="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1" fillId="0" borderId="33" xfId="0" applyFont="1" applyBorder="1"/>
    <xf numFmtId="0" fontId="0" fillId="0" borderId="35" xfId="0" applyBorder="1"/>
    <xf numFmtId="0" fontId="21" fillId="0" borderId="36" xfId="0" applyFont="1" applyBorder="1"/>
    <xf numFmtId="0" fontId="0" fillId="0" borderId="31" xfId="0" quotePrefix="1" applyBorder="1"/>
    <xf numFmtId="0" fontId="0" fillId="0" borderId="34" xfId="0" quotePrefix="1" applyBorder="1"/>
    <xf numFmtId="0" fontId="0" fillId="0" borderId="39" xfId="0" applyBorder="1"/>
    <xf numFmtId="0" fontId="0" fillId="0" borderId="40" xfId="0" applyBorder="1"/>
    <xf numFmtId="0" fontId="2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30" fillId="0" borderId="0" xfId="0" applyFont="1" applyAlignment="1">
      <alignment vertical="center"/>
    </xf>
    <xf numFmtId="0" fontId="27" fillId="0" borderId="0" xfId="0" applyFont="1"/>
    <xf numFmtId="0" fontId="31" fillId="0" borderId="0" xfId="0" applyFont="1"/>
    <xf numFmtId="0" fontId="23" fillId="0" borderId="0" xfId="0" applyFont="1"/>
    <xf numFmtId="0" fontId="29" fillId="0" borderId="0" xfId="3" applyFont="1" applyAlignment="1" applyProtection="1">
      <alignment horizontal="left" vertical="center"/>
    </xf>
    <xf numFmtId="0" fontId="26" fillId="0" borderId="0" xfId="0" applyFont="1"/>
    <xf numFmtId="0" fontId="24" fillId="0" borderId="0" xfId="0" applyFont="1"/>
    <xf numFmtId="0" fontId="26" fillId="4" borderId="28" xfId="0" applyFont="1" applyFill="1" applyBorder="1" applyAlignment="1">
      <alignment vertical="center"/>
    </xf>
    <xf numFmtId="0" fontId="31" fillId="4" borderId="29" xfId="0" applyFont="1" applyFill="1" applyBorder="1"/>
    <xf numFmtId="0" fontId="32" fillId="4" borderId="29" xfId="3" applyFont="1" applyFill="1" applyBorder="1" applyAlignment="1" applyProtection="1"/>
    <xf numFmtId="0" fontId="31" fillId="4" borderId="30" xfId="0" applyFont="1" applyFill="1" applyBorder="1"/>
    <xf numFmtId="0" fontId="28" fillId="4" borderId="29" xfId="0" applyFont="1" applyFill="1" applyBorder="1"/>
    <xf numFmtId="0" fontId="29" fillId="4" borderId="29" xfId="3" applyFont="1" applyFill="1" applyBorder="1" applyAlignment="1" applyProtection="1"/>
    <xf numFmtId="0" fontId="28" fillId="4" borderId="30" xfId="0" applyFont="1" applyFill="1" applyBorder="1"/>
    <xf numFmtId="0" fontId="5" fillId="0" borderId="0" xfId="0" applyFont="1" applyAlignment="1">
      <alignment horizontal="center" vertical="center" wrapText="1"/>
    </xf>
    <xf numFmtId="0" fontId="3" fillId="2" borderId="2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27" xfId="0" applyFont="1" applyBorder="1" applyAlignment="1" applyProtection="1">
      <alignment horizontal="center" vertical="center" wrapText="1"/>
      <protection locked="0"/>
    </xf>
    <xf numFmtId="0" fontId="2" fillId="4" borderId="13" xfId="0" applyFont="1" applyFill="1" applyBorder="1" applyAlignment="1">
      <alignment horizontal="center" vertical="center" wrapText="1"/>
    </xf>
    <xf numFmtId="0" fontId="4" fillId="0" borderId="27" xfId="0" applyFont="1" applyBorder="1" applyAlignment="1">
      <alignment horizontal="center" vertical="center" wrapText="1"/>
    </xf>
    <xf numFmtId="0" fontId="12" fillId="0" borderId="0" xfId="0" applyFont="1" applyAlignment="1">
      <alignment horizontal="center" vertical="center" wrapText="1"/>
    </xf>
    <xf numFmtId="0" fontId="3" fillId="10" borderId="8"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2" fontId="2" fillId="4" borderId="25"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4" fillId="0" borderId="26" xfId="0" applyFont="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 fillId="5" borderId="15"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lignment horizontal="center" vertical="center" wrapText="1"/>
    </xf>
    <xf numFmtId="0" fontId="4" fillId="5" borderId="0" xfId="0" applyFont="1" applyFill="1" applyAlignment="1">
      <alignment horizontal="center" vertical="center" wrapText="1"/>
    </xf>
    <xf numFmtId="0" fontId="33" fillId="0" borderId="0" xfId="0" applyFont="1" applyAlignment="1">
      <alignment vertical="center" wrapText="1"/>
    </xf>
    <xf numFmtId="0" fontId="33" fillId="4" borderId="0" xfId="0" applyFont="1" applyFill="1" applyAlignment="1">
      <alignment vertical="center" wrapText="1"/>
    </xf>
    <xf numFmtId="0" fontId="3" fillId="6" borderId="8" xfId="0" quotePrefix="1" applyFont="1" applyFill="1" applyBorder="1" applyAlignment="1">
      <alignment horizontal="center" vertical="center" wrapText="1"/>
    </xf>
    <xf numFmtId="0" fontId="3" fillId="11" borderId="0" xfId="0" applyFont="1" applyFill="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20" fillId="0" borderId="0" xfId="0" applyFont="1" applyAlignment="1">
      <alignment horizontal="left" vertical="center" wrapText="1"/>
    </xf>
    <xf numFmtId="0" fontId="20" fillId="0" borderId="8" xfId="0" applyFont="1" applyBorder="1" applyAlignment="1" applyProtection="1">
      <alignment horizontal="left" vertical="center" wrapText="1"/>
      <protection locked="0"/>
    </xf>
    <xf numFmtId="0" fontId="20" fillId="0" borderId="0" xfId="0" applyFont="1"/>
    <xf numFmtId="0" fontId="37" fillId="0" borderId="0" xfId="0" applyFont="1"/>
    <xf numFmtId="0" fontId="10" fillId="0" borderId="0" xfId="3" applyAlignment="1" applyProtection="1"/>
    <xf numFmtId="0" fontId="19" fillId="0" borderId="8" xfId="0" applyFont="1" applyBorder="1" applyAlignment="1">
      <alignment horizontal="center" vertical="center" wrapText="1"/>
    </xf>
    <xf numFmtId="0" fontId="38" fillId="0" borderId="0" xfId="0" applyFont="1"/>
    <xf numFmtId="0" fontId="39" fillId="0" borderId="4" xfId="0" applyFont="1" applyBorder="1"/>
    <xf numFmtId="0" fontId="39" fillId="0" borderId="0" xfId="0" applyFont="1"/>
    <xf numFmtId="0" fontId="39" fillId="0" borderId="43" xfId="0" applyFont="1" applyBorder="1"/>
    <xf numFmtId="0" fontId="39" fillId="0" borderId="13" xfId="0" applyFont="1" applyBorder="1"/>
    <xf numFmtId="0" fontId="39" fillId="0" borderId="48" xfId="0" applyFont="1" applyBorder="1"/>
    <xf numFmtId="0" fontId="39" fillId="0" borderId="49" xfId="0" applyFont="1" applyBorder="1"/>
    <xf numFmtId="0" fontId="20" fillId="0" borderId="0" xfId="0" applyFont="1" applyAlignment="1">
      <alignment vertical="center"/>
    </xf>
    <xf numFmtId="0" fontId="40" fillId="0" borderId="0" xfId="0" applyFont="1" applyAlignment="1">
      <alignment horizontal="left" vertical="center" wrapText="1"/>
    </xf>
    <xf numFmtId="0" fontId="3" fillId="12" borderId="8" xfId="0" applyFont="1" applyFill="1" applyBorder="1" applyAlignment="1">
      <alignment horizontal="center" vertical="center" wrapText="1"/>
    </xf>
    <xf numFmtId="0" fontId="41" fillId="0" borderId="0" xfId="0" applyFont="1" applyAlignment="1">
      <alignment horizontal="center"/>
    </xf>
    <xf numFmtId="0" fontId="41" fillId="0" borderId="0" xfId="0" applyFont="1" applyAlignment="1">
      <alignment horizontal="left"/>
    </xf>
    <xf numFmtId="0" fontId="3" fillId="0" borderId="0" xfId="0" applyFont="1" applyAlignment="1">
      <alignment horizontal="left"/>
    </xf>
    <xf numFmtId="0" fontId="3" fillId="2" borderId="0" xfId="0" applyFont="1" applyFill="1" applyAlignment="1">
      <alignment vertical="center" wrapText="1"/>
    </xf>
    <xf numFmtId="0" fontId="4" fillId="13" borderId="8"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8" xfId="0" quotePrefix="1" applyFont="1" applyFill="1" applyBorder="1" applyAlignment="1">
      <alignment horizontal="center" vertical="center" wrapText="1"/>
    </xf>
    <xf numFmtId="0" fontId="3" fillId="6" borderId="0" xfId="0" applyFont="1" applyFill="1" applyAlignment="1">
      <alignment vertical="center" wrapText="1"/>
    </xf>
    <xf numFmtId="0" fontId="3" fillId="14" borderId="8" xfId="0" applyFont="1" applyFill="1" applyBorder="1" applyAlignment="1">
      <alignment horizontal="center" vertical="center" wrapText="1"/>
    </xf>
    <xf numFmtId="0" fontId="3" fillId="14" borderId="8" xfId="0" quotePrefix="1" applyFont="1" applyFill="1" applyBorder="1" applyAlignment="1">
      <alignment horizontal="center" vertical="center" wrapText="1"/>
    </xf>
    <xf numFmtId="0" fontId="34" fillId="4" borderId="0" xfId="0" applyFont="1" applyFill="1" applyAlignment="1">
      <alignment horizontal="center" vertical="center" textRotation="90"/>
    </xf>
    <xf numFmtId="0" fontId="2" fillId="4"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50" xfId="0" applyFont="1" applyBorder="1" applyAlignment="1">
      <alignment horizontal="center" vertical="center" wrapText="1"/>
    </xf>
    <xf numFmtId="0" fontId="3" fillId="8"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46" fillId="4" borderId="8"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33" fillId="4" borderId="8" xfId="0" quotePrefix="1" applyFont="1" applyFill="1" applyBorder="1" applyAlignment="1">
      <alignment horizontal="center" vertical="center" wrapText="1"/>
    </xf>
    <xf numFmtId="0" fontId="33" fillId="8" borderId="0" xfId="0" applyFont="1" applyFill="1" applyAlignment="1">
      <alignment vertical="center" wrapText="1"/>
    </xf>
    <xf numFmtId="0" fontId="33" fillId="2"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0" xfId="0" applyFont="1" applyFill="1" applyAlignment="1">
      <alignment vertical="center" wrapText="1"/>
    </xf>
    <xf numFmtId="0" fontId="34" fillId="0" borderId="0" xfId="0" applyFont="1" applyAlignment="1">
      <alignment horizontal="center" wrapText="1"/>
    </xf>
    <xf numFmtId="0" fontId="2" fillId="0" borderId="0" xfId="0" applyFont="1" applyAlignment="1" applyProtection="1">
      <alignment horizontal="center" wrapText="1"/>
      <protection locked="0"/>
    </xf>
    <xf numFmtId="0" fontId="35"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35" fillId="0" borderId="0" xfId="0" applyFont="1" applyAlignment="1">
      <alignment horizontal="center" vertical="center" wrapText="1"/>
    </xf>
    <xf numFmtId="0" fontId="0" fillId="0" borderId="0" xfId="0" applyAlignment="1">
      <alignment vertical="center" wrapText="1"/>
    </xf>
    <xf numFmtId="9" fontId="13" fillId="6" borderId="8" xfId="2" applyFont="1" applyFill="1" applyBorder="1" applyAlignment="1" applyProtection="1">
      <alignment horizontal="center" vertical="center" wrapText="1"/>
    </xf>
    <xf numFmtId="164" fontId="13" fillId="6" borderId="8" xfId="2" applyNumberFormat="1" applyFont="1" applyFill="1" applyBorder="1" applyAlignment="1" applyProtection="1">
      <alignment horizontal="center" vertical="center" wrapText="1"/>
    </xf>
    <xf numFmtId="9" fontId="13" fillId="0" borderId="8" xfId="2" applyFont="1" applyFill="1" applyBorder="1" applyAlignment="1" applyProtection="1">
      <alignment horizontal="center" vertical="center" wrapText="1"/>
    </xf>
    <xf numFmtId="164" fontId="13" fillId="0" borderId="8" xfId="2" applyNumberFormat="1" applyFont="1" applyFill="1" applyBorder="1" applyAlignment="1" applyProtection="1">
      <alignment horizontal="center" vertical="center" wrapText="1"/>
    </xf>
    <xf numFmtId="2" fontId="12" fillId="0" borderId="2" xfId="0" applyNumberFormat="1" applyFont="1" applyBorder="1" applyAlignment="1">
      <alignment vertical="center" wrapText="1"/>
    </xf>
    <xf numFmtId="0" fontId="12" fillId="0" borderId="3" xfId="0" applyFont="1" applyBorder="1" applyAlignment="1">
      <alignment vertical="center" wrapText="1"/>
    </xf>
    <xf numFmtId="2" fontId="12" fillId="0" borderId="48" xfId="0" applyNumberFormat="1" applyFont="1" applyBorder="1" applyAlignment="1">
      <alignment vertical="center" wrapText="1"/>
    </xf>
    <xf numFmtId="0" fontId="12" fillId="0" borderId="49" xfId="0" applyFont="1" applyBorder="1" applyAlignment="1">
      <alignment vertical="center" wrapText="1"/>
    </xf>
    <xf numFmtId="0" fontId="6" fillId="5" borderId="0" xfId="0" applyFont="1" applyFill="1" applyAlignment="1">
      <alignment vertical="center" wrapText="1"/>
    </xf>
    <xf numFmtId="0" fontId="47" fillId="5" borderId="0" xfId="3" applyFont="1" applyFill="1" applyBorder="1" applyAlignment="1" applyProtection="1">
      <alignment vertical="center" wrapText="1"/>
    </xf>
    <xf numFmtId="0" fontId="11" fillId="4" borderId="18" xfId="0" applyFont="1" applyFill="1" applyBorder="1" applyAlignment="1">
      <alignment horizontal="center" vertical="center" wrapText="1"/>
    </xf>
    <xf numFmtId="0" fontId="12" fillId="0" borderId="19" xfId="0" applyFont="1" applyBorder="1" applyAlignment="1">
      <alignment vertical="center" wrapText="1"/>
    </xf>
    <xf numFmtId="0" fontId="49" fillId="0" borderId="37" xfId="3" applyFont="1" applyBorder="1" applyAlignment="1" applyProtection="1">
      <alignment horizontal="center" vertical="center" wrapText="1"/>
    </xf>
    <xf numFmtId="0" fontId="49" fillId="0" borderId="19" xfId="3" applyFont="1" applyBorder="1" applyAlignment="1" applyProtection="1">
      <alignment horizontal="center" vertical="center" wrapText="1"/>
    </xf>
    <xf numFmtId="0" fontId="12" fillId="0" borderId="20" xfId="0" applyFont="1" applyBorder="1" applyAlignment="1">
      <alignment vertical="center" wrapText="1"/>
    </xf>
    <xf numFmtId="0" fontId="49" fillId="0" borderId="31" xfId="3" applyFont="1" applyBorder="1" applyAlignment="1" applyProtection="1">
      <alignment horizontal="center" vertical="center" wrapText="1"/>
    </xf>
    <xf numFmtId="0" fontId="49" fillId="0" borderId="20" xfId="3" applyFont="1" applyBorder="1" applyAlignment="1" applyProtection="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49" fillId="0" borderId="44" xfId="3" applyFont="1" applyBorder="1" applyAlignment="1" applyProtection="1">
      <alignment horizontal="center" vertical="center" wrapText="1"/>
    </xf>
    <xf numFmtId="0" fontId="12" fillId="0" borderId="21" xfId="0" applyFont="1" applyBorder="1" applyAlignment="1">
      <alignment horizontal="center" vertical="center" wrapText="1"/>
    </xf>
    <xf numFmtId="0" fontId="50" fillId="13" borderId="23" xfId="0" applyFont="1" applyFill="1" applyBorder="1" applyAlignment="1" applyProtection="1">
      <alignment horizontal="center" vertical="center" wrapText="1"/>
      <protection locked="0"/>
    </xf>
    <xf numFmtId="0" fontId="51" fillId="5" borderId="24"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13" borderId="20" xfId="0" applyFont="1" applyFill="1" applyBorder="1" applyAlignment="1">
      <alignment horizontal="center" vertical="center" wrapText="1"/>
    </xf>
    <xf numFmtId="0" fontId="22" fillId="0" borderId="50" xfId="0" applyFont="1" applyBorder="1" applyAlignment="1">
      <alignment horizontal="center" vertical="center" wrapText="1"/>
    </xf>
    <xf numFmtId="0" fontId="12" fillId="4" borderId="21" xfId="0" applyFont="1" applyFill="1" applyBorder="1" applyAlignment="1">
      <alignment vertical="center" wrapText="1"/>
    </xf>
    <xf numFmtId="0" fontId="4" fillId="15"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2" fillId="0" borderId="47" xfId="0" applyFont="1" applyBorder="1" applyAlignment="1">
      <alignment horizontal="center"/>
    </xf>
    <xf numFmtId="0" fontId="4" fillId="16" borderId="8"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7" borderId="19" xfId="0" applyFont="1" applyFill="1" applyBorder="1" applyAlignment="1" applyProtection="1">
      <alignment horizontal="center" vertical="center" wrapText="1"/>
      <protection locked="0"/>
    </xf>
    <xf numFmtId="0" fontId="4" fillId="17" borderId="20" xfId="0" applyFont="1" applyFill="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4" fillId="17"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48" xfId="0" applyFont="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34" fillId="4" borderId="25" xfId="0" applyFont="1" applyFill="1" applyBorder="1" applyAlignment="1">
      <alignment horizontal="center" vertical="center" textRotation="90" wrapText="1"/>
    </xf>
    <xf numFmtId="0" fontId="34" fillId="4" borderId="47" xfId="0" applyFont="1" applyFill="1" applyBorder="1" applyAlignment="1">
      <alignment horizontal="center" vertical="center" textRotation="90" wrapText="1"/>
    </xf>
    <xf numFmtId="0" fontId="34" fillId="4" borderId="41" xfId="0" applyFont="1" applyFill="1" applyBorder="1" applyAlignment="1">
      <alignment horizontal="center" vertical="center" textRotation="90" wrapText="1"/>
    </xf>
    <xf numFmtId="0" fontId="4" fillId="2" borderId="25"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4" fillId="5" borderId="8"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4" fillId="2" borderId="28" xfId="0" applyFont="1" applyFill="1" applyBorder="1" applyAlignment="1">
      <alignment horizontal="center"/>
    </xf>
    <xf numFmtId="0" fontId="44" fillId="2" borderId="29" xfId="0" applyFont="1" applyFill="1" applyBorder="1" applyAlignment="1">
      <alignment horizontal="center"/>
    </xf>
    <xf numFmtId="0" fontId="44" fillId="2" borderId="30" xfId="0" applyFont="1" applyFill="1" applyBorder="1" applyAlignment="1">
      <alignment horizont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0" xfId="0" applyFont="1" applyAlignment="1">
      <alignment horizont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30" xfId="0" applyFont="1" applyFill="1" applyBorder="1" applyAlignment="1">
      <alignment horizontal="center" vertical="center"/>
    </xf>
    <xf numFmtId="0" fontId="34" fillId="4" borderId="25" xfId="0" applyFont="1" applyFill="1" applyBorder="1" applyAlignment="1">
      <alignment horizontal="center" vertical="center" textRotation="90"/>
    </xf>
    <xf numFmtId="0" fontId="34" fillId="4" borderId="47" xfId="0" applyFont="1" applyFill="1" applyBorder="1" applyAlignment="1">
      <alignment horizontal="center" vertical="center" textRotation="90"/>
    </xf>
    <xf numFmtId="0" fontId="34" fillId="4" borderId="41" xfId="0" applyFont="1" applyFill="1" applyBorder="1" applyAlignment="1">
      <alignment horizontal="center" vertical="center" textRotation="90"/>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wrapText="1"/>
    </xf>
    <xf numFmtId="0" fontId="44" fillId="15" borderId="28" xfId="0" applyFont="1" applyFill="1" applyBorder="1" applyAlignment="1">
      <alignment horizontal="center" wrapText="1"/>
    </xf>
    <xf numFmtId="0" fontId="44" fillId="15" borderId="29" xfId="0" applyFont="1" applyFill="1" applyBorder="1" applyAlignment="1">
      <alignment horizontal="center" wrapText="1"/>
    </xf>
    <xf numFmtId="0" fontId="44" fillId="15" borderId="30" xfId="0" applyFont="1" applyFill="1" applyBorder="1" applyAlignment="1">
      <alignment horizontal="center" wrapText="1"/>
    </xf>
    <xf numFmtId="0" fontId="2" fillId="0" borderId="0" xfId="0" applyFont="1" applyAlignment="1">
      <alignment horizontal="center" vertical="center" wrapText="1"/>
    </xf>
    <xf numFmtId="0" fontId="34" fillId="15" borderId="28" xfId="0" applyFont="1" applyFill="1" applyBorder="1" applyAlignment="1">
      <alignment horizontal="center" vertical="center"/>
    </xf>
    <xf numFmtId="0" fontId="34" fillId="15" borderId="29" xfId="0" applyFont="1" applyFill="1" applyBorder="1" applyAlignment="1">
      <alignment horizontal="center" vertical="center"/>
    </xf>
    <xf numFmtId="0" fontId="34" fillId="15" borderId="30" xfId="0" applyFont="1" applyFill="1" applyBorder="1" applyAlignment="1">
      <alignment horizontal="center" vertical="center"/>
    </xf>
    <xf numFmtId="0" fontId="36" fillId="0" borderId="8" xfId="3" applyFont="1" applyBorder="1" applyAlignment="1" applyProtection="1">
      <alignment horizontal="center" vertical="center"/>
    </xf>
    <xf numFmtId="0" fontId="37" fillId="2" borderId="8" xfId="0" applyFont="1" applyFill="1" applyBorder="1" applyAlignment="1">
      <alignment horizontal="center"/>
    </xf>
    <xf numFmtId="0" fontId="18" fillId="0" borderId="8" xfId="3" applyFont="1" applyBorder="1" applyAlignment="1" applyProtection="1">
      <alignment horizontal="center" vertical="center"/>
    </xf>
    <xf numFmtId="0" fontId="19" fillId="2" borderId="8" xfId="0" applyFont="1" applyFill="1" applyBorder="1" applyAlignment="1">
      <alignment horizontal="center" vertical="center" wrapText="1"/>
    </xf>
    <xf numFmtId="0" fontId="18" fillId="2" borderId="8" xfId="3" applyFont="1" applyFill="1" applyBorder="1" applyAlignment="1" applyProtection="1">
      <alignment horizontal="center" vertical="center" wrapText="1"/>
    </xf>
    <xf numFmtId="0" fontId="39" fillId="0" borderId="42" xfId="0" applyFont="1" applyBorder="1" applyAlignment="1">
      <alignment horizontal="center"/>
    </xf>
    <xf numFmtId="0" fontId="39" fillId="0" borderId="45" xfId="0" applyFont="1" applyBorder="1" applyAlignment="1">
      <alignment horizontal="center"/>
    </xf>
    <xf numFmtId="0" fontId="39" fillId="0" borderId="46" xfId="0" applyFont="1" applyBorder="1" applyAlignment="1">
      <alignment horizontal="center"/>
    </xf>
    <xf numFmtId="0" fontId="27" fillId="0" borderId="1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11" fillId="0" borderId="8" xfId="0" applyFont="1" applyBorder="1" applyAlignment="1">
      <alignment horizontal="center" vertical="center" textRotation="90" wrapText="1"/>
    </xf>
    <xf numFmtId="0" fontId="52" fillId="13" borderId="8" xfId="0" applyFont="1" applyFill="1" applyBorder="1" applyAlignment="1">
      <alignment horizontal="center" vertical="center" wrapText="1"/>
    </xf>
    <xf numFmtId="0" fontId="54" fillId="0" borderId="8" xfId="3" applyFont="1" applyBorder="1" applyAlignment="1" applyProtection="1">
      <alignment horizontal="center" vertical="center" wrapText="1"/>
    </xf>
    <xf numFmtId="0" fontId="55" fillId="0" borderId="29" xfId="3" applyFont="1" applyBorder="1" applyAlignment="1" applyProtection="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left" vertical="center" wrapText="1"/>
    </xf>
    <xf numFmtId="0" fontId="56" fillId="4" borderId="28" xfId="0" applyFont="1" applyFill="1" applyBorder="1" applyAlignment="1">
      <alignment horizontal="left" vertical="center" wrapText="1"/>
    </xf>
    <xf numFmtId="0" fontId="56" fillId="4" borderId="29" xfId="0" applyFont="1" applyFill="1" applyBorder="1" applyAlignment="1">
      <alignment horizontal="left" vertical="center" wrapText="1"/>
    </xf>
    <xf numFmtId="0" fontId="56" fillId="4" borderId="30" xfId="0" applyFont="1" applyFill="1" applyBorder="1" applyAlignment="1">
      <alignment horizontal="left" vertical="center" wrapText="1"/>
    </xf>
    <xf numFmtId="0" fontId="12" fillId="0" borderId="0" xfId="0" applyFont="1" applyBorder="1" applyAlignment="1">
      <alignment horizontal="center" vertical="center" wrapText="1"/>
    </xf>
    <xf numFmtId="2" fontId="12" fillId="0" borderId="0" xfId="0" applyNumberFormat="1" applyFont="1" applyBorder="1" applyAlignment="1">
      <alignment vertical="center" wrapText="1"/>
    </xf>
    <xf numFmtId="0" fontId="12" fillId="0" borderId="0" xfId="0" applyFont="1" applyBorder="1" applyAlignment="1">
      <alignment vertical="center" wrapText="1"/>
    </xf>
  </cellXfs>
  <cellStyles count="5">
    <cellStyle name="Hyperlink" xfId="3" builtinId="8"/>
    <cellStyle name="Normal" xfId="0" builtinId="0"/>
    <cellStyle name="Normal 2" xfId="1" xr:uid="{00000000-0005-0000-0000-000002000000}"/>
    <cellStyle name="Normal 3" xfId="4"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gwu.edu/"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518676</xdr:colOff>
      <xdr:row>1</xdr:row>
      <xdr:rowOff>210758</xdr:rowOff>
    </xdr:from>
    <xdr:to>
      <xdr:col>2</xdr:col>
      <xdr:colOff>2792465</xdr:colOff>
      <xdr:row>3</xdr:row>
      <xdr:rowOff>244928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7176" y="414865"/>
          <a:ext cx="2273789" cy="9050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2843893</xdr:colOff>
      <xdr:row>1</xdr:row>
      <xdr:rowOff>217714</xdr:rowOff>
    </xdr:from>
    <xdr:to>
      <xdr:col>3</xdr:col>
      <xdr:colOff>1988456</xdr:colOff>
      <xdr:row>3</xdr:row>
      <xdr:rowOff>310143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082393" y="421821"/>
          <a:ext cx="5022849" cy="963286"/>
        </a:xfrm>
        <a:prstGeom prst="rect">
          <a:avLst/>
        </a:prstGeom>
      </xdr:spPr>
    </xdr:pic>
    <xdr:clientData/>
  </xdr:twoCellAnchor>
  <xdr:twoCellAnchor editAs="oneCell">
    <xdr:from>
      <xdr:col>2</xdr:col>
      <xdr:colOff>2843893</xdr:colOff>
      <xdr:row>1</xdr:row>
      <xdr:rowOff>163286</xdr:rowOff>
    </xdr:from>
    <xdr:to>
      <xdr:col>3</xdr:col>
      <xdr:colOff>1988456</xdr:colOff>
      <xdr:row>3</xdr:row>
      <xdr:rowOff>255715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6082393" y="367393"/>
          <a:ext cx="5022849" cy="963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32</xdr:row>
      <xdr:rowOff>0</xdr:rowOff>
    </xdr:from>
    <xdr:to>
      <xdr:col>22</xdr:col>
      <xdr:colOff>274569</xdr:colOff>
      <xdr:row>101</xdr:row>
      <xdr:rowOff>68981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6942668" y="6731000"/>
          <a:ext cx="7591179" cy="12726648"/>
          <a:chOff x="0" y="6375400"/>
          <a:chExt cx="10676190" cy="17880731"/>
        </a:xfrm>
      </xdr:grpSpPr>
      <xdr:grpSp>
        <xdr:nvGrpSpPr>
          <xdr:cNvPr id="8" name="Group 7">
            <a:extLst>
              <a:ext uri="{FF2B5EF4-FFF2-40B4-BE49-F238E27FC236}">
                <a16:creationId xmlns:a16="http://schemas.microsoft.com/office/drawing/2014/main" id="{00000000-0008-0000-0800-000008000000}"/>
              </a:ext>
            </a:extLst>
          </xdr:cNvPr>
          <xdr:cNvGrpSpPr/>
        </xdr:nvGrpSpPr>
        <xdr:grpSpPr>
          <a:xfrm>
            <a:off x="0" y="10674350"/>
            <a:ext cx="10676190" cy="13581781"/>
            <a:chOff x="0" y="6375400"/>
            <a:chExt cx="10676190" cy="13581781"/>
          </a:xfrm>
        </xdr:grpSpPr>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6375400"/>
              <a:ext cx="10609524" cy="2104762"/>
            </a:xfrm>
            <a:prstGeom prst="rect">
              <a:avLst/>
            </a:prstGeom>
          </xdr:spPr>
        </xdr:pic>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0" y="8401050"/>
              <a:ext cx="10676190" cy="4647619"/>
            </a:xfrm>
            <a:prstGeom prst="rect">
              <a:avLst/>
            </a:prstGeom>
          </xdr:spPr>
        </xdr:pic>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0" y="13004800"/>
              <a:ext cx="10638095" cy="6952381"/>
            </a:xfrm>
            <a:prstGeom prst="rect">
              <a:avLst/>
            </a:prstGeom>
          </xdr:spPr>
        </xdr:pic>
      </xdr:grpSp>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0" y="6375400"/>
            <a:ext cx="10628571" cy="4352381"/>
          </a:xfrm>
          <a:prstGeom prst="rect">
            <a:avLst/>
          </a:prstGeom>
        </xdr:spPr>
      </xdr:pic>
    </xdr:grpSp>
    <xdr:clientData/>
  </xdr:twoCellAnchor>
  <xdr:twoCellAnchor>
    <xdr:from>
      <xdr:col>0</xdr:col>
      <xdr:colOff>1</xdr:colOff>
      <xdr:row>31</xdr:row>
      <xdr:rowOff>88900</xdr:rowOff>
    </xdr:from>
    <xdr:to>
      <xdr:col>9</xdr:col>
      <xdr:colOff>520701</xdr:colOff>
      <xdr:row>65</xdr:row>
      <xdr:rowOff>107343</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1" y="6636456"/>
          <a:ext cx="6891867" cy="6255554"/>
          <a:chOff x="1" y="6654800"/>
          <a:chExt cx="6851650" cy="6279543"/>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6350" y="6654800"/>
            <a:ext cx="6635462" cy="3152140"/>
          </a:xfrm>
          <a:prstGeom prst="rect">
            <a:avLst/>
          </a:prstGeom>
        </xdr:spPr>
      </xdr:pic>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6"/>
          <a:stretch>
            <a:fillRect/>
          </a:stretch>
        </xdr:blipFill>
        <xdr:spPr>
          <a:xfrm>
            <a:off x="1" y="9817178"/>
            <a:ext cx="6851650" cy="311716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gistrar.gwu.edu/buildings-rooms" TargetMode="External"/><Relationship Id="rId13" Type="http://schemas.openxmlformats.org/officeDocument/2006/relationships/hyperlink" Target="https://cee.engineering.gwu.edu/" TargetMode="External"/><Relationship Id="rId3" Type="http://schemas.openxmlformats.org/officeDocument/2006/relationships/hyperlink" Target="http://www.cee.seas.gwu.edu/" TargetMode="External"/><Relationship Id="rId7" Type="http://schemas.openxmlformats.org/officeDocument/2006/relationships/hyperlink" Target="http://my.gwu.edu/mod/pws/" TargetMode="External"/><Relationship Id="rId12" Type="http://schemas.openxmlformats.org/officeDocument/2006/relationships/hyperlink" Target="http://bulletin.gwu.edu/courses/ce/" TargetMode="External"/><Relationship Id="rId17" Type="http://schemas.openxmlformats.org/officeDocument/2006/relationships/drawing" Target="../drawings/drawing1.xml"/><Relationship Id="rId2" Type="http://schemas.openxmlformats.org/officeDocument/2006/relationships/hyperlink" Target="http://bulletin.gwu.edu/interdisciplinary-special-programs/sustainability/minor/" TargetMode="External"/><Relationship Id="rId16"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seas.gwu.edu/policies-procedures-forms" TargetMode="External"/><Relationship Id="rId11" Type="http://schemas.openxmlformats.org/officeDocument/2006/relationships/hyperlink" Target="https://seascf.seas.gwu.edu/" TargetMode="External"/><Relationship Id="rId5" Type="http://schemas.openxmlformats.org/officeDocument/2006/relationships/hyperlink" Target="http://www.seas.gwu.edu/forms" TargetMode="External"/><Relationship Id="rId15" Type="http://schemas.openxmlformats.org/officeDocument/2006/relationships/hyperlink" Target="https://chemistry.columbian.gwu.edu/aleks-chemistry-prep-course" TargetMode="External"/><Relationship Id="rId10" Type="http://schemas.openxmlformats.org/officeDocument/2006/relationships/hyperlink" Target="http://graduate.seas.gwu.edu/current-students" TargetMode="External"/><Relationship Id="rId4" Type="http://schemas.openxmlformats.org/officeDocument/2006/relationships/hyperlink" Target="http://www.seas.gwu.edu/" TargetMode="External"/><Relationship Id="rId9" Type="http://schemas.openxmlformats.org/officeDocument/2006/relationships/hyperlink" Target="http://registrar.gwu.edu/" TargetMode="External"/><Relationship Id="rId14" Type="http://schemas.openxmlformats.org/officeDocument/2006/relationships/hyperlink" Target="https://engineering.gwu.edu/"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e.seas.gwu.edu/graduate-certificate-programs" TargetMode="External"/><Relationship Id="rId7" Type="http://schemas.openxmlformats.org/officeDocument/2006/relationships/hyperlink" Target="http://www.cee.seas.gwu.edu/node/129" TargetMode="External"/><Relationship Id="rId2" Type="http://schemas.openxmlformats.org/officeDocument/2006/relationships/hyperlink" Target="http://www.gwu.edu/~bulletin/grad/seas.html" TargetMode="External"/><Relationship Id="rId1" Type="http://schemas.openxmlformats.org/officeDocument/2006/relationships/printerSettings" Target="../printerSettings/printerSettings16.bin"/><Relationship Id="rId6" Type="http://schemas.openxmlformats.org/officeDocument/2006/relationships/hyperlink" Target="http://www.cee.seas.gwu.edu/node/128" TargetMode="External"/><Relationship Id="rId5" Type="http://schemas.openxmlformats.org/officeDocument/2006/relationships/hyperlink" Target="http://www.cee.seas.gwu.edu/node/127" TargetMode="External"/><Relationship Id="rId4" Type="http://schemas.openxmlformats.org/officeDocument/2006/relationships/hyperlink" Target="http://www.cee.seas.gwu.edu/node/1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bulletin.gwu.edu/university-regulations/general-education/" TargetMode="External"/><Relationship Id="rId2" Type="http://schemas.openxmlformats.org/officeDocument/2006/relationships/hyperlink" Target="https://engineering.gwu.edu/humanities-and-social-science-requirement" TargetMode="External"/><Relationship Id="rId1" Type="http://schemas.openxmlformats.org/officeDocument/2006/relationships/printerSettings" Target="../printerSettings/printerSettings6.bin"/><Relationship Id="rId5" Type="http://schemas.openxmlformats.org/officeDocument/2006/relationships/printerSettings" Target="../printerSettings/printerSettings7.bin"/><Relationship Id="rId4" Type="http://schemas.openxmlformats.org/officeDocument/2006/relationships/hyperlink" Target="https://advising.columbian.gwu.edu/gpac-course-li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hyperlink" Target="http://bulletin.gwu.edu/interdisciplinary-special-programs/sustainability/minor/" TargetMode="External"/><Relationship Id="rId1" Type="http://schemas.openxmlformats.org/officeDocument/2006/relationships/hyperlink" Target="http://bulletin.gwu.edu/interdisciplinary-special-programs/sustainability/minor/"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bulletin.gwu.edu/courses/ce/" TargetMode="External"/><Relationship Id="rId2" Type="http://schemas.openxmlformats.org/officeDocument/2006/relationships/hyperlink" Target="http://my.gwu.edu/mod/pws/courserenumbering.cfm" TargetMode="External"/><Relationship Id="rId1" Type="http://schemas.openxmlformats.org/officeDocument/2006/relationships/printerSettings" Target="../printerSettings/printerSettings12.bin"/><Relationship Id="rId4"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bulletin.gwu.edu/engineering-applied-science/" TargetMode="External"/><Relationship Id="rId7" Type="http://schemas.openxmlformats.org/officeDocument/2006/relationships/printerSettings" Target="../printerSettings/printerSettings15.bin"/><Relationship Id="rId2" Type="http://schemas.openxmlformats.org/officeDocument/2006/relationships/hyperlink" Target="http://www.gwu.edu/~bulletin/grad/eap.html" TargetMode="External"/><Relationship Id="rId1" Type="http://schemas.openxmlformats.org/officeDocument/2006/relationships/printerSettings" Target="../printerSettings/printerSettings14.bin"/><Relationship Id="rId6" Type="http://schemas.openxmlformats.org/officeDocument/2006/relationships/hyperlink" Target="http://bulletin.gwu.edu/university-regulations/" TargetMode="External"/><Relationship Id="rId5" Type="http://schemas.openxmlformats.org/officeDocument/2006/relationships/hyperlink" Target="http://bulletin.gwu.edu/engineering-applied-science/" TargetMode="External"/><Relationship Id="rId4" Type="http://schemas.openxmlformats.org/officeDocument/2006/relationships/hyperlink" Target="http://bulletin.gwu.edu/university-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25"/>
  <sheetViews>
    <sheetView showGridLines="0" tabSelected="1" topLeftCell="A2" zoomScale="70" zoomScaleNormal="70" zoomScaleSheetLayoutView="120" workbookViewId="0">
      <selection activeCell="C7" sqref="C7:D7"/>
    </sheetView>
  </sheetViews>
  <sheetFormatPr defaultColWidth="9.1796875" defaultRowHeight="14.5" x14ac:dyDescent="0.35"/>
  <cols>
    <col min="1" max="1" width="9.1796875" style="197"/>
    <col min="2" max="2" width="39.453125" style="197" customWidth="1"/>
    <col min="3" max="3" width="88.1796875" style="197" customWidth="1"/>
    <col min="4" max="4" width="90.26953125" style="197" customWidth="1"/>
    <col min="5" max="5" width="5.7265625" style="197" customWidth="1"/>
    <col min="6" max="6" width="9.7265625" style="197" customWidth="1"/>
    <col min="7" max="7" width="9.26953125" style="197" customWidth="1"/>
    <col min="8" max="8" width="7.453125" style="197" customWidth="1"/>
    <col min="9" max="9" width="9.1796875" style="197"/>
    <col min="10" max="10" width="16.54296875" style="197" customWidth="1"/>
    <col min="11" max="13" width="9.1796875" style="197"/>
    <col min="14" max="14" width="16.7265625" style="197" customWidth="1"/>
    <col min="15" max="16384" width="9.1796875" style="197"/>
  </cols>
  <sheetData>
    <row r="1" spans="2:10" ht="15" thickBot="1" x14ac:dyDescent="0.4"/>
    <row r="2" spans="2:10" ht="34.15" customHeight="1" x14ac:dyDescent="0.35">
      <c r="B2" s="254"/>
      <c r="C2" s="255"/>
      <c r="D2" s="256"/>
    </row>
    <row r="3" spans="2:10" ht="34.15" customHeight="1" x14ac:dyDescent="0.35">
      <c r="B3" s="257"/>
      <c r="C3" s="258"/>
      <c r="D3" s="259"/>
    </row>
    <row r="4" spans="2:10" ht="34.15" customHeight="1" thickBot="1" x14ac:dyDescent="0.4">
      <c r="B4" s="260"/>
      <c r="C4" s="261"/>
      <c r="D4" s="262"/>
    </row>
    <row r="5" spans="2:10" ht="15" thickBot="1" x14ac:dyDescent="0.4"/>
    <row r="6" spans="2:10" ht="42.75" customHeight="1" thickBot="1" x14ac:dyDescent="0.4">
      <c r="B6" s="182" t="s">
        <v>899</v>
      </c>
      <c r="C6" s="219">
        <v>2022</v>
      </c>
      <c r="D6" s="220">
        <f>C6+1</f>
        <v>2023</v>
      </c>
      <c r="F6" s="265" t="s">
        <v>410</v>
      </c>
      <c r="G6" s="265"/>
      <c r="H6" s="265"/>
      <c r="I6" s="265"/>
      <c r="J6" s="265"/>
    </row>
    <row r="7" spans="2:10" ht="34.15" customHeight="1" x14ac:dyDescent="0.35">
      <c r="B7" s="266" t="s">
        <v>480</v>
      </c>
      <c r="C7" s="246" t="s">
        <v>489</v>
      </c>
      <c r="D7" s="247"/>
      <c r="E7" s="207"/>
      <c r="F7" s="265" t="s">
        <v>373</v>
      </c>
      <c r="G7" s="265"/>
      <c r="H7" s="265"/>
      <c r="I7" s="181" t="s">
        <v>372</v>
      </c>
      <c r="J7" s="181" t="s">
        <v>490</v>
      </c>
    </row>
    <row r="8" spans="2:10" ht="34.15" customHeight="1" x14ac:dyDescent="0.35">
      <c r="B8" s="267"/>
      <c r="C8" s="248" t="s">
        <v>554</v>
      </c>
      <c r="D8" s="249"/>
      <c r="E8" s="207"/>
      <c r="F8" s="56" t="s">
        <v>374</v>
      </c>
      <c r="G8" s="57" t="s">
        <v>375</v>
      </c>
      <c r="H8" s="198" t="s">
        <v>474</v>
      </c>
      <c r="I8" s="199">
        <v>4</v>
      </c>
      <c r="J8" s="198" t="s">
        <v>376</v>
      </c>
    </row>
    <row r="9" spans="2:10" ht="34.15" customHeight="1" x14ac:dyDescent="0.35">
      <c r="B9" s="267"/>
      <c r="C9" s="248" t="s">
        <v>900</v>
      </c>
      <c r="D9" s="249"/>
      <c r="E9" s="207"/>
      <c r="F9" s="58" t="s">
        <v>377</v>
      </c>
      <c r="G9" s="59" t="s">
        <v>375</v>
      </c>
      <c r="H9" s="200" t="s">
        <v>474</v>
      </c>
      <c r="I9" s="201">
        <v>3.7</v>
      </c>
      <c r="J9" s="200"/>
    </row>
    <row r="10" spans="2:10" ht="34.15" customHeight="1" thickBot="1" x14ac:dyDescent="0.4">
      <c r="B10" s="268"/>
      <c r="C10" s="250" t="s">
        <v>668</v>
      </c>
      <c r="D10" s="251"/>
      <c r="E10" s="207"/>
      <c r="F10" s="56" t="s">
        <v>379</v>
      </c>
      <c r="G10" s="57" t="s">
        <v>375</v>
      </c>
      <c r="H10" s="198" t="s">
        <v>474</v>
      </c>
      <c r="I10" s="199">
        <v>3</v>
      </c>
      <c r="J10" s="198" t="s">
        <v>380</v>
      </c>
    </row>
    <row r="11" spans="2:10" ht="34.15" customHeight="1" thickBot="1" x14ac:dyDescent="0.4">
      <c r="B11" s="182" t="s">
        <v>481</v>
      </c>
      <c r="C11" s="252" t="s">
        <v>922</v>
      </c>
      <c r="D11" s="253"/>
      <c r="E11" s="207"/>
      <c r="F11" s="58" t="s">
        <v>381</v>
      </c>
      <c r="G11" s="59" t="s">
        <v>375</v>
      </c>
      <c r="H11" s="200" t="s">
        <v>474</v>
      </c>
      <c r="I11" s="201">
        <v>2.7</v>
      </c>
      <c r="J11" s="200"/>
    </row>
    <row r="12" spans="2:10" ht="34.15" customHeight="1" thickBot="1" x14ac:dyDescent="0.4">
      <c r="B12" s="182" t="s">
        <v>537</v>
      </c>
      <c r="C12" s="182" t="s">
        <v>897</v>
      </c>
      <c r="D12" s="208" t="s">
        <v>898</v>
      </c>
      <c r="E12" s="206"/>
      <c r="F12" s="58" t="s">
        <v>378</v>
      </c>
      <c r="G12" s="59" t="s">
        <v>375</v>
      </c>
      <c r="H12" s="200" t="s">
        <v>474</v>
      </c>
      <c r="I12" s="201">
        <v>3.3</v>
      </c>
      <c r="J12" s="200"/>
    </row>
    <row r="13" spans="2:10" ht="34.15" customHeight="1" x14ac:dyDescent="0.35">
      <c r="B13" s="209" t="s">
        <v>539</v>
      </c>
      <c r="C13" s="210" t="s">
        <v>540</v>
      </c>
      <c r="D13" s="211" t="s">
        <v>895</v>
      </c>
      <c r="E13" s="207"/>
      <c r="F13" s="56" t="s">
        <v>383</v>
      </c>
      <c r="G13" s="57" t="s">
        <v>375</v>
      </c>
      <c r="H13" s="198" t="s">
        <v>474</v>
      </c>
      <c r="I13" s="199">
        <v>2</v>
      </c>
      <c r="J13" s="198" t="s">
        <v>384</v>
      </c>
    </row>
    <row r="14" spans="2:10" ht="34.15" customHeight="1" x14ac:dyDescent="0.35">
      <c r="B14" s="212" t="s">
        <v>541</v>
      </c>
      <c r="C14" s="213" t="s">
        <v>542</v>
      </c>
      <c r="D14" s="214" t="s">
        <v>896</v>
      </c>
      <c r="E14" s="207"/>
      <c r="F14" s="58" t="s">
        <v>385</v>
      </c>
      <c r="G14" s="59" t="s">
        <v>375</v>
      </c>
      <c r="H14" s="200" t="s">
        <v>474</v>
      </c>
      <c r="I14" s="201">
        <v>1.7</v>
      </c>
      <c r="J14" s="200"/>
    </row>
    <row r="15" spans="2:10" ht="34.15" customHeight="1" x14ac:dyDescent="0.35">
      <c r="B15" s="212" t="s">
        <v>543</v>
      </c>
      <c r="C15" s="213" t="s">
        <v>544</v>
      </c>
      <c r="D15" s="215"/>
      <c r="E15" s="207"/>
      <c r="F15" s="58" t="s">
        <v>382</v>
      </c>
      <c r="G15" s="59" t="s">
        <v>375</v>
      </c>
      <c r="H15" s="200" t="s">
        <v>474</v>
      </c>
      <c r="I15" s="201">
        <v>2.2999999999999998</v>
      </c>
      <c r="J15" s="200"/>
    </row>
    <row r="16" spans="2:10" ht="34.15" customHeight="1" x14ac:dyDescent="0.35">
      <c r="B16" s="212" t="s">
        <v>546</v>
      </c>
      <c r="C16" s="213" t="s">
        <v>545</v>
      </c>
      <c r="D16" s="215"/>
      <c r="E16" s="207"/>
      <c r="F16" s="56" t="s">
        <v>124</v>
      </c>
      <c r="G16" s="57" t="s">
        <v>375</v>
      </c>
      <c r="H16" s="198" t="s">
        <v>474</v>
      </c>
      <c r="I16" s="199">
        <v>1</v>
      </c>
      <c r="J16" s="198" t="s">
        <v>491</v>
      </c>
    </row>
    <row r="17" spans="2:10" ht="34.15" customHeight="1" x14ac:dyDescent="0.35">
      <c r="B17" s="212" t="s">
        <v>704</v>
      </c>
      <c r="C17" s="213" t="s">
        <v>703</v>
      </c>
      <c r="D17" s="215"/>
      <c r="E17" s="207"/>
      <c r="F17" s="58" t="s">
        <v>387</v>
      </c>
      <c r="G17" s="59" t="s">
        <v>375</v>
      </c>
      <c r="H17" s="200" t="s">
        <v>474</v>
      </c>
      <c r="I17" s="201">
        <v>0.7</v>
      </c>
      <c r="J17" s="200"/>
    </row>
    <row r="18" spans="2:10" ht="34.15" customHeight="1" x14ac:dyDescent="0.35">
      <c r="B18" s="212" t="s">
        <v>538</v>
      </c>
      <c r="C18" s="213" t="s">
        <v>727</v>
      </c>
      <c r="D18" s="215"/>
      <c r="E18" s="207"/>
      <c r="F18" s="58" t="s">
        <v>386</v>
      </c>
      <c r="G18" s="59" t="s">
        <v>375</v>
      </c>
      <c r="H18" s="200" t="s">
        <v>474</v>
      </c>
      <c r="I18" s="201">
        <v>1.3</v>
      </c>
      <c r="J18" s="200"/>
    </row>
    <row r="19" spans="2:10" ht="34.15" customHeight="1" x14ac:dyDescent="0.35">
      <c r="B19" s="212" t="s">
        <v>549</v>
      </c>
      <c r="C19" s="213" t="s">
        <v>550</v>
      </c>
      <c r="D19" s="215"/>
      <c r="E19" s="207"/>
      <c r="F19" s="56" t="s">
        <v>27</v>
      </c>
      <c r="G19" s="57" t="s">
        <v>388</v>
      </c>
      <c r="H19" s="198" t="s">
        <v>474</v>
      </c>
      <c r="I19" s="199">
        <v>0</v>
      </c>
      <c r="J19" s="198" t="s">
        <v>389</v>
      </c>
    </row>
    <row r="20" spans="2:10" ht="34.15" customHeight="1" thickBot="1" x14ac:dyDescent="0.4">
      <c r="B20" s="212" t="s">
        <v>553</v>
      </c>
      <c r="C20" s="213" t="s">
        <v>667</v>
      </c>
      <c r="D20" s="215"/>
      <c r="E20" s="207"/>
      <c r="F20" s="245" t="s">
        <v>478</v>
      </c>
      <c r="G20" s="245"/>
      <c r="H20" s="245"/>
      <c r="I20" s="245"/>
      <c r="J20" s="245"/>
    </row>
    <row r="21" spans="2:10" ht="34.15" customHeight="1" thickBot="1" x14ac:dyDescent="0.4">
      <c r="B21" s="212" t="s">
        <v>551</v>
      </c>
      <c r="C21" s="213" t="s">
        <v>552</v>
      </c>
      <c r="D21" s="215"/>
      <c r="E21" s="207"/>
      <c r="F21" s="242" t="s">
        <v>661</v>
      </c>
      <c r="G21" s="243"/>
      <c r="H21" s="243"/>
      <c r="I21" s="244"/>
    </row>
    <row r="22" spans="2:10" ht="34.15" customHeight="1" x14ac:dyDescent="0.35">
      <c r="B22" s="212" t="s">
        <v>715</v>
      </c>
      <c r="C22" s="213" t="s">
        <v>714</v>
      </c>
      <c r="D22" s="215"/>
      <c r="E22" s="207"/>
      <c r="F22" s="263" t="s">
        <v>662</v>
      </c>
      <c r="G22" s="264"/>
      <c r="H22" s="202">
        <v>2</v>
      </c>
      <c r="I22" s="203"/>
    </row>
    <row r="23" spans="2:10" ht="34.15" customHeight="1" thickBot="1" x14ac:dyDescent="0.4">
      <c r="B23" s="216" t="s">
        <v>716</v>
      </c>
      <c r="C23" s="217" t="s">
        <v>698</v>
      </c>
      <c r="D23" s="218"/>
      <c r="E23" s="207"/>
      <c r="F23" s="240" t="s">
        <v>663</v>
      </c>
      <c r="G23" s="241"/>
      <c r="H23" s="204">
        <v>2.2000000000000002</v>
      </c>
      <c r="I23" s="205"/>
    </row>
    <row r="24" spans="2:10" ht="34.15" customHeight="1" thickBot="1" x14ac:dyDescent="0.4">
      <c r="B24" s="216" t="s">
        <v>937</v>
      </c>
      <c r="C24" s="217" t="s">
        <v>936</v>
      </c>
      <c r="D24" s="218"/>
      <c r="E24" s="207"/>
      <c r="F24" s="339"/>
      <c r="G24" s="339"/>
      <c r="H24" s="340"/>
      <c r="I24" s="341"/>
    </row>
    <row r="25" spans="2:10" ht="19" thickBot="1" x14ac:dyDescent="0.4">
      <c r="B25" s="225" t="s">
        <v>906</v>
      </c>
      <c r="C25" s="217" t="s">
        <v>905</v>
      </c>
      <c r="D25" s="218"/>
    </row>
  </sheetData>
  <sheetProtection algorithmName="SHA-512" hashValue="oQ7M4ndt2yx5+LeTZWFWlbyUW3cyaRKNeIZUAHNpM07MU1E1BaLzdF17SU8cw0otA+V7RszDJxnqu9e5yGESvA==" saltValue="YYFZxageSv9No70cvLBxVQ==" spinCount="100000" sheet="1" objects="1" scenarios="1"/>
  <customSheetViews>
    <customSheetView guid="{01C77170-9B80-4B41-93A1-200096C3CB54}" showPageBreaks="1" showGridLines="0" printArea="1" view="pageLayout" topLeftCell="A2">
      <selection activeCell="A20" sqref="A20:I20"/>
      <pageMargins left="0.7" right="0.7" top="0.75" bottom="0.75" header="0.3" footer="0.3"/>
      <pageSetup orientation="portrait" r:id="rId1"/>
    </customSheetView>
  </customSheetViews>
  <mergeCells count="13">
    <mergeCell ref="B2:D4"/>
    <mergeCell ref="F22:G22"/>
    <mergeCell ref="F6:J6"/>
    <mergeCell ref="F7:H7"/>
    <mergeCell ref="B7:B10"/>
    <mergeCell ref="F23:G23"/>
    <mergeCell ref="F21:I21"/>
    <mergeCell ref="F20:J20"/>
    <mergeCell ref="C7:D7"/>
    <mergeCell ref="C8:D8"/>
    <mergeCell ref="C9:D9"/>
    <mergeCell ref="C10:D10"/>
    <mergeCell ref="C11:D11"/>
  </mergeCells>
  <hyperlinks>
    <hyperlink ref="C18" r:id="rId2" location="text" xr:uid="{00000000-0004-0000-0000-000000000000}"/>
    <hyperlink ref="C13" r:id="rId3" xr:uid="{00000000-0004-0000-0000-000001000000}"/>
    <hyperlink ref="C14" r:id="rId4" xr:uid="{00000000-0004-0000-0000-000002000000}"/>
    <hyperlink ref="C15" r:id="rId5" xr:uid="{00000000-0004-0000-0000-000003000000}"/>
    <hyperlink ref="C16" r:id="rId6" xr:uid="{00000000-0004-0000-0000-000004000000}"/>
    <hyperlink ref="C19" r:id="rId7" xr:uid="{00000000-0004-0000-0000-000005000000}"/>
    <hyperlink ref="C21" r:id="rId8" xr:uid="{00000000-0004-0000-0000-000006000000}"/>
    <hyperlink ref="C20" r:id="rId9" xr:uid="{00000000-0004-0000-0000-000007000000}"/>
    <hyperlink ref="C17" r:id="rId10" xr:uid="{00000000-0004-0000-0000-000008000000}"/>
    <hyperlink ref="C22" r:id="rId11" xr:uid="{00000000-0004-0000-0000-000009000000}"/>
    <hyperlink ref="C23" r:id="rId12" xr:uid="{00000000-0004-0000-0000-00000A000000}"/>
    <hyperlink ref="D13" r:id="rId13" xr:uid="{00000000-0004-0000-0000-00000B000000}"/>
    <hyperlink ref="D14" r:id="rId14" xr:uid="{00000000-0004-0000-0000-00000C000000}"/>
    <hyperlink ref="C25" r:id="rId15" xr:uid="{00000000-0004-0000-0000-00000D000000}"/>
  </hyperlinks>
  <pageMargins left="0.7" right="0.7" top="0.75" bottom="0.75" header="0.3" footer="0.3"/>
  <pageSetup orientation="portrait" r:id="rId16"/>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30"/>
  <sheetViews>
    <sheetView showGridLines="0" zoomScale="70" zoomScaleNormal="70" workbookViewId="0">
      <selection activeCell="F21" sqref="F21"/>
    </sheetView>
  </sheetViews>
  <sheetFormatPr defaultColWidth="8.81640625" defaultRowHeight="15.5" x14ac:dyDescent="0.35"/>
  <cols>
    <col min="1" max="16384" width="8.81640625" style="90"/>
  </cols>
  <sheetData>
    <row r="1" spans="1:18" ht="16" thickBot="1" x14ac:dyDescent="0.4"/>
    <row r="2" spans="1:18" ht="16" thickBot="1" x14ac:dyDescent="0.4">
      <c r="A2" s="98" t="s">
        <v>555</v>
      </c>
      <c r="B2" s="102"/>
      <c r="C2" s="102"/>
      <c r="D2" s="102"/>
      <c r="E2" s="102"/>
      <c r="F2" s="102"/>
      <c r="G2" s="103" t="s">
        <v>570</v>
      </c>
      <c r="H2" s="102"/>
      <c r="I2" s="102"/>
      <c r="J2" s="102"/>
      <c r="K2" s="102"/>
      <c r="L2" s="102"/>
      <c r="M2" s="102"/>
      <c r="N2" s="102"/>
      <c r="O2" s="102"/>
      <c r="P2" s="102"/>
      <c r="Q2" s="102"/>
      <c r="R2" s="104"/>
    </row>
    <row r="3" spans="1:18" ht="16" thickBot="1" x14ac:dyDescent="0.4"/>
    <row r="4" spans="1:18" s="94" customFormat="1" ht="60.65" customHeight="1" thickBot="1" x14ac:dyDescent="0.4">
      <c r="A4" s="327" t="s">
        <v>644</v>
      </c>
      <c r="B4" s="328"/>
      <c r="C4" s="328"/>
      <c r="D4" s="328"/>
      <c r="E4" s="328"/>
      <c r="F4" s="328"/>
      <c r="G4" s="328"/>
      <c r="H4" s="328"/>
      <c r="I4" s="328"/>
      <c r="J4" s="328"/>
      <c r="K4" s="328"/>
      <c r="L4" s="328"/>
      <c r="M4" s="328"/>
      <c r="N4" s="328"/>
      <c r="O4" s="328"/>
      <c r="P4" s="328"/>
      <c r="Q4" s="328"/>
      <c r="R4" s="329"/>
    </row>
    <row r="5" spans="1:18" x14ac:dyDescent="0.35">
      <c r="A5" s="91"/>
    </row>
    <row r="6" spans="1:18" x14ac:dyDescent="0.35">
      <c r="A6" s="91" t="s">
        <v>556</v>
      </c>
    </row>
    <row r="7" spans="1:18" x14ac:dyDescent="0.35">
      <c r="A7" s="91" t="s">
        <v>557</v>
      </c>
    </row>
    <row r="8" spans="1:18" x14ac:dyDescent="0.35">
      <c r="A8" s="91" t="s">
        <v>558</v>
      </c>
    </row>
    <row r="9" spans="1:18" x14ac:dyDescent="0.35">
      <c r="A9" s="91" t="s">
        <v>559</v>
      </c>
    </row>
    <row r="10" spans="1:18" x14ac:dyDescent="0.35">
      <c r="A10" s="91" t="s">
        <v>560</v>
      </c>
    </row>
    <row r="11" spans="1:18" x14ac:dyDescent="0.35">
      <c r="A11" s="91" t="s">
        <v>561</v>
      </c>
    </row>
    <row r="12" spans="1:18" s="92" customFormat="1" x14ac:dyDescent="0.35">
      <c r="A12" s="89" t="s">
        <v>562</v>
      </c>
    </row>
    <row r="13" spans="1:18" s="92" customFormat="1" x14ac:dyDescent="0.35">
      <c r="A13" s="89" t="s">
        <v>563</v>
      </c>
    </row>
    <row r="14" spans="1:18" x14ac:dyDescent="0.35">
      <c r="A14" s="91" t="s">
        <v>564</v>
      </c>
    </row>
    <row r="15" spans="1:18" x14ac:dyDescent="0.35">
      <c r="A15" s="91" t="s">
        <v>565</v>
      </c>
    </row>
    <row r="16" spans="1:18" x14ac:dyDescent="0.35">
      <c r="A16" s="91" t="s">
        <v>566</v>
      </c>
    </row>
    <row r="17" spans="1:18" x14ac:dyDescent="0.35">
      <c r="A17" s="89" t="s">
        <v>567</v>
      </c>
    </row>
    <row r="18" spans="1:18" x14ac:dyDescent="0.35">
      <c r="A18" s="91" t="s">
        <v>568</v>
      </c>
    </row>
    <row r="19" spans="1:18" s="92" customFormat="1" x14ac:dyDescent="0.35">
      <c r="A19" s="89" t="s">
        <v>569</v>
      </c>
    </row>
    <row r="20" spans="1:18" ht="16" thickBot="1" x14ac:dyDescent="0.4"/>
    <row r="21" spans="1:18" s="93" customFormat="1" ht="16" thickBot="1" x14ac:dyDescent="0.4">
      <c r="A21" s="98" t="s">
        <v>555</v>
      </c>
      <c r="B21" s="99"/>
      <c r="C21" s="99"/>
      <c r="D21" s="99"/>
      <c r="E21" s="99"/>
      <c r="F21" s="100" t="s">
        <v>571</v>
      </c>
      <c r="G21" s="99"/>
      <c r="H21" s="99"/>
      <c r="I21" s="99"/>
      <c r="J21" s="99"/>
      <c r="K21" s="99"/>
      <c r="L21" s="99"/>
      <c r="M21" s="99"/>
      <c r="N21" s="99"/>
      <c r="O21" s="99"/>
      <c r="P21" s="99"/>
      <c r="Q21" s="99"/>
      <c r="R21" s="101"/>
    </row>
    <row r="22" spans="1:18" ht="16" thickBot="1" x14ac:dyDescent="0.4"/>
    <row r="23" spans="1:18" s="94" customFormat="1" ht="36.65" customHeight="1" thickBot="1" x14ac:dyDescent="0.4">
      <c r="A23" s="327" t="s">
        <v>572</v>
      </c>
      <c r="B23" s="328"/>
      <c r="C23" s="328"/>
      <c r="D23" s="328"/>
      <c r="E23" s="328"/>
      <c r="F23" s="328"/>
      <c r="G23" s="328"/>
      <c r="H23" s="328"/>
      <c r="I23" s="328"/>
      <c r="J23" s="328"/>
      <c r="K23" s="328"/>
      <c r="L23" s="328"/>
      <c r="M23" s="328"/>
      <c r="N23" s="328"/>
      <c r="O23" s="328"/>
      <c r="P23" s="328"/>
      <c r="Q23" s="328"/>
      <c r="R23" s="329"/>
    </row>
    <row r="24" spans="1:18" s="94" customFormat="1" x14ac:dyDescent="0.35">
      <c r="A24" s="86"/>
    </row>
    <row r="25" spans="1:18" x14ac:dyDescent="0.35">
      <c r="A25" s="95" t="s">
        <v>573</v>
      </c>
    </row>
    <row r="26" spans="1:18" x14ac:dyDescent="0.35">
      <c r="A26" s="95" t="s">
        <v>574</v>
      </c>
    </row>
    <row r="27" spans="1:18" x14ac:dyDescent="0.35">
      <c r="A27" s="95" t="s">
        <v>575</v>
      </c>
    </row>
    <row r="28" spans="1:18" x14ac:dyDescent="0.35">
      <c r="A28" s="95" t="s">
        <v>576</v>
      </c>
    </row>
    <row r="30" spans="1:18" s="96" customFormat="1" ht="16" thickBot="1" x14ac:dyDescent="0.4">
      <c r="A30" s="88" t="s">
        <v>577</v>
      </c>
    </row>
    <row r="31" spans="1:18" s="94" customFormat="1" ht="36.65" customHeight="1" thickBot="1" x14ac:dyDescent="0.4">
      <c r="A31" s="327" t="s">
        <v>578</v>
      </c>
      <c r="B31" s="328"/>
      <c r="C31" s="328"/>
      <c r="D31" s="328"/>
      <c r="E31" s="328"/>
      <c r="F31" s="328"/>
      <c r="G31" s="328"/>
      <c r="H31" s="328"/>
      <c r="I31" s="328"/>
      <c r="J31" s="328"/>
      <c r="K31" s="328"/>
      <c r="L31" s="328"/>
      <c r="M31" s="328"/>
      <c r="N31" s="328"/>
      <c r="O31" s="328"/>
      <c r="P31" s="328"/>
      <c r="Q31" s="328"/>
      <c r="R31" s="329"/>
    </row>
    <row r="32" spans="1:18" s="94" customFormat="1" x14ac:dyDescent="0.35">
      <c r="A32" s="86"/>
    </row>
    <row r="33" spans="1:1" s="94" customFormat="1" x14ac:dyDescent="0.35">
      <c r="A33" s="86" t="s">
        <v>579</v>
      </c>
    </row>
    <row r="34" spans="1:1" s="97" customFormat="1" x14ac:dyDescent="0.35">
      <c r="A34" s="87" t="s">
        <v>633</v>
      </c>
    </row>
    <row r="35" spans="1:1" s="94" customFormat="1" x14ac:dyDescent="0.35">
      <c r="A35" s="86" t="s">
        <v>580</v>
      </c>
    </row>
    <row r="36" spans="1:1" s="94" customFormat="1" x14ac:dyDescent="0.35">
      <c r="A36" s="86" t="s">
        <v>581</v>
      </c>
    </row>
    <row r="37" spans="1:1" s="94" customFormat="1" x14ac:dyDescent="0.35">
      <c r="A37" s="86" t="s">
        <v>582</v>
      </c>
    </row>
    <row r="38" spans="1:1" s="94" customFormat="1" x14ac:dyDescent="0.35">
      <c r="A38" s="86" t="s">
        <v>583</v>
      </c>
    </row>
    <row r="39" spans="1:1" s="94" customFormat="1" x14ac:dyDescent="0.35">
      <c r="A39" s="86"/>
    </row>
    <row r="40" spans="1:1" s="97" customFormat="1" x14ac:dyDescent="0.35">
      <c r="A40" s="87" t="s">
        <v>634</v>
      </c>
    </row>
    <row r="41" spans="1:1" s="94" customFormat="1" x14ac:dyDescent="0.35">
      <c r="A41" s="86" t="s">
        <v>580</v>
      </c>
    </row>
    <row r="42" spans="1:1" s="94" customFormat="1" x14ac:dyDescent="0.35">
      <c r="A42" s="86" t="s">
        <v>581</v>
      </c>
    </row>
    <row r="43" spans="1:1" s="94" customFormat="1" x14ac:dyDescent="0.35">
      <c r="A43" s="86" t="s">
        <v>584</v>
      </c>
    </row>
    <row r="44" spans="1:1" s="94" customFormat="1" x14ac:dyDescent="0.35">
      <c r="A44" s="86" t="s">
        <v>583</v>
      </c>
    </row>
    <row r="45" spans="1:1" s="94" customFormat="1" x14ac:dyDescent="0.35">
      <c r="A45" s="86"/>
    </row>
    <row r="46" spans="1:1" s="97" customFormat="1" x14ac:dyDescent="0.35">
      <c r="A46" s="87" t="s">
        <v>635</v>
      </c>
    </row>
    <row r="47" spans="1:1" s="94" customFormat="1" x14ac:dyDescent="0.35">
      <c r="A47" s="86" t="s">
        <v>580</v>
      </c>
    </row>
    <row r="48" spans="1:1" s="94" customFormat="1" x14ac:dyDescent="0.35">
      <c r="A48" s="86" t="s">
        <v>581</v>
      </c>
    </row>
    <row r="49" spans="1:18" s="94" customFormat="1" x14ac:dyDescent="0.35">
      <c r="A49" s="86" t="s">
        <v>585</v>
      </c>
    </row>
    <row r="50" spans="1:18" s="94" customFormat="1" x14ac:dyDescent="0.35">
      <c r="A50" s="86" t="s">
        <v>583</v>
      </c>
    </row>
    <row r="51" spans="1:18" s="94" customFormat="1" x14ac:dyDescent="0.35">
      <c r="A51" s="86"/>
    </row>
    <row r="52" spans="1:18" s="97" customFormat="1" x14ac:dyDescent="0.35">
      <c r="A52" s="87" t="s">
        <v>586</v>
      </c>
    </row>
    <row r="53" spans="1:18" s="94" customFormat="1" x14ac:dyDescent="0.35">
      <c r="A53" s="86" t="s">
        <v>587</v>
      </c>
    </row>
    <row r="54" spans="1:18" s="94" customFormat="1" x14ac:dyDescent="0.35">
      <c r="A54" s="86" t="s">
        <v>588</v>
      </c>
    </row>
    <row r="55" spans="1:18" s="94" customFormat="1" x14ac:dyDescent="0.35">
      <c r="A55" s="86" t="s">
        <v>580</v>
      </c>
    </row>
    <row r="56" spans="1:18" s="94" customFormat="1" x14ac:dyDescent="0.35">
      <c r="A56" s="86" t="s">
        <v>581</v>
      </c>
    </row>
    <row r="57" spans="1:18" s="94" customFormat="1" x14ac:dyDescent="0.35"/>
    <row r="58" spans="1:18" s="96" customFormat="1" ht="16" thickBot="1" x14ac:dyDescent="0.4">
      <c r="A58" s="88" t="s">
        <v>589</v>
      </c>
    </row>
    <row r="59" spans="1:18" s="94" customFormat="1" ht="54.65" customHeight="1" thickBot="1" x14ac:dyDescent="0.4">
      <c r="A59" s="327" t="s">
        <v>642</v>
      </c>
      <c r="B59" s="328"/>
      <c r="C59" s="328"/>
      <c r="D59" s="328"/>
      <c r="E59" s="328"/>
      <c r="F59" s="328"/>
      <c r="G59" s="328"/>
      <c r="H59" s="328"/>
      <c r="I59" s="328"/>
      <c r="J59" s="328"/>
      <c r="K59" s="328"/>
      <c r="L59" s="328"/>
      <c r="M59" s="328"/>
      <c r="N59" s="328"/>
      <c r="O59" s="328"/>
      <c r="P59" s="328"/>
      <c r="Q59" s="328"/>
      <c r="R59" s="329"/>
    </row>
    <row r="60" spans="1:18" s="94" customFormat="1" x14ac:dyDescent="0.35">
      <c r="A60" s="86"/>
    </row>
    <row r="61" spans="1:18" s="94" customFormat="1" x14ac:dyDescent="0.35">
      <c r="A61" s="86" t="s">
        <v>579</v>
      </c>
    </row>
    <row r="62" spans="1:18" s="97" customFormat="1" x14ac:dyDescent="0.35">
      <c r="A62" s="87" t="s">
        <v>590</v>
      </c>
    </row>
    <row r="63" spans="1:18" s="94" customFormat="1" x14ac:dyDescent="0.35">
      <c r="A63" s="86" t="s">
        <v>591</v>
      </c>
    </row>
    <row r="64" spans="1:18" s="94" customFormat="1" x14ac:dyDescent="0.35">
      <c r="A64" s="86" t="s">
        <v>592</v>
      </c>
    </row>
    <row r="65" spans="1:18" s="94" customFormat="1" x14ac:dyDescent="0.35">
      <c r="A65" s="86" t="s">
        <v>593</v>
      </c>
    </row>
    <row r="66" spans="1:18" s="94" customFormat="1" x14ac:dyDescent="0.35">
      <c r="A66" s="86" t="s">
        <v>594</v>
      </c>
    </row>
    <row r="67" spans="1:18" s="94" customFormat="1" x14ac:dyDescent="0.35">
      <c r="A67" s="86"/>
    </row>
    <row r="68" spans="1:18" s="97" customFormat="1" x14ac:dyDescent="0.35">
      <c r="A68" s="87" t="s">
        <v>595</v>
      </c>
    </row>
    <row r="69" spans="1:18" s="94" customFormat="1" x14ac:dyDescent="0.35">
      <c r="A69" s="86" t="s">
        <v>587</v>
      </c>
    </row>
    <row r="70" spans="1:18" s="94" customFormat="1" x14ac:dyDescent="0.35">
      <c r="A70" s="86" t="s">
        <v>596</v>
      </c>
    </row>
    <row r="71" spans="1:18" s="94" customFormat="1" x14ac:dyDescent="0.35">
      <c r="A71" s="86" t="s">
        <v>597</v>
      </c>
    </row>
    <row r="72" spans="1:18" s="94" customFormat="1" x14ac:dyDescent="0.35">
      <c r="A72" s="86" t="s">
        <v>598</v>
      </c>
    </row>
    <row r="73" spans="1:18" s="94" customFormat="1" x14ac:dyDescent="0.35">
      <c r="A73" s="86" t="s">
        <v>599</v>
      </c>
    </row>
    <row r="75" spans="1:18" s="96" customFormat="1" ht="16" thickBot="1" x14ac:dyDescent="0.4">
      <c r="A75" s="88" t="s">
        <v>600</v>
      </c>
    </row>
    <row r="76" spans="1:18" s="94" customFormat="1" ht="66.650000000000006" customHeight="1" thickBot="1" x14ac:dyDescent="0.4">
      <c r="A76" s="327" t="s">
        <v>643</v>
      </c>
      <c r="B76" s="328"/>
      <c r="C76" s="328"/>
      <c r="D76" s="328"/>
      <c r="E76" s="328"/>
      <c r="F76" s="328"/>
      <c r="G76" s="328"/>
      <c r="H76" s="328"/>
      <c r="I76" s="328"/>
      <c r="J76" s="328"/>
      <c r="K76" s="328"/>
      <c r="L76" s="328"/>
      <c r="M76" s="328"/>
      <c r="N76" s="328"/>
      <c r="O76" s="328"/>
      <c r="P76" s="328"/>
      <c r="Q76" s="328"/>
      <c r="R76" s="329"/>
    </row>
    <row r="77" spans="1:18" s="94" customFormat="1" x14ac:dyDescent="0.35">
      <c r="A77" s="86"/>
    </row>
    <row r="78" spans="1:18" s="94" customFormat="1" x14ac:dyDescent="0.35">
      <c r="A78" s="86" t="s">
        <v>579</v>
      </c>
    </row>
    <row r="79" spans="1:18" s="94" customFormat="1" x14ac:dyDescent="0.35">
      <c r="A79" s="87" t="s">
        <v>636</v>
      </c>
    </row>
    <row r="80" spans="1:18" s="94" customFormat="1" x14ac:dyDescent="0.35">
      <c r="A80" s="86" t="s">
        <v>601</v>
      </c>
    </row>
    <row r="81" spans="1:1" s="94" customFormat="1" x14ac:dyDescent="0.35">
      <c r="A81" s="86" t="s">
        <v>602</v>
      </c>
    </row>
    <row r="82" spans="1:1" s="94" customFormat="1" x14ac:dyDescent="0.35">
      <c r="A82" s="86" t="s">
        <v>603</v>
      </c>
    </row>
    <row r="83" spans="1:1" s="94" customFormat="1" x14ac:dyDescent="0.35">
      <c r="A83" s="86" t="s">
        <v>604</v>
      </c>
    </row>
    <row r="84" spans="1:1" s="94" customFormat="1" x14ac:dyDescent="0.35">
      <c r="A84" s="86"/>
    </row>
    <row r="85" spans="1:1" s="94" customFormat="1" x14ac:dyDescent="0.35">
      <c r="A85" s="87" t="s">
        <v>637</v>
      </c>
    </row>
    <row r="86" spans="1:1" s="94" customFormat="1" x14ac:dyDescent="0.35">
      <c r="A86" s="86" t="s">
        <v>605</v>
      </c>
    </row>
    <row r="87" spans="1:1" s="94" customFormat="1" x14ac:dyDescent="0.35">
      <c r="A87" s="86" t="s">
        <v>606</v>
      </c>
    </row>
    <row r="88" spans="1:1" s="94" customFormat="1" x14ac:dyDescent="0.35">
      <c r="A88" s="86" t="s">
        <v>607</v>
      </c>
    </row>
    <row r="89" spans="1:1" s="94" customFormat="1" x14ac:dyDescent="0.35">
      <c r="A89" s="86" t="s">
        <v>608</v>
      </c>
    </row>
    <row r="90" spans="1:1" s="94" customFormat="1" x14ac:dyDescent="0.35">
      <c r="A90" s="86"/>
    </row>
    <row r="91" spans="1:1" s="94" customFormat="1" x14ac:dyDescent="0.35">
      <c r="A91" s="87" t="s">
        <v>638</v>
      </c>
    </row>
    <row r="92" spans="1:1" s="94" customFormat="1" x14ac:dyDescent="0.35">
      <c r="A92" s="86" t="s">
        <v>601</v>
      </c>
    </row>
    <row r="93" spans="1:1" s="94" customFormat="1" x14ac:dyDescent="0.35">
      <c r="A93" s="86" t="s">
        <v>602</v>
      </c>
    </row>
    <row r="94" spans="1:1" s="94" customFormat="1" x14ac:dyDescent="0.35">
      <c r="A94" s="86" t="s">
        <v>609</v>
      </c>
    </row>
    <row r="95" spans="1:1" s="94" customFormat="1" x14ac:dyDescent="0.35">
      <c r="A95" s="86" t="s">
        <v>610</v>
      </c>
    </row>
    <row r="96" spans="1:1" s="94" customFormat="1" x14ac:dyDescent="0.35">
      <c r="A96" s="86"/>
    </row>
    <row r="97" spans="1:18" s="94" customFormat="1" x14ac:dyDescent="0.35">
      <c r="A97" s="87" t="s">
        <v>639</v>
      </c>
    </row>
    <row r="98" spans="1:18" s="94" customFormat="1" x14ac:dyDescent="0.35">
      <c r="A98" s="86" t="s">
        <v>611</v>
      </c>
    </row>
    <row r="99" spans="1:18" s="94" customFormat="1" x14ac:dyDescent="0.35">
      <c r="A99" s="86" t="s">
        <v>602</v>
      </c>
    </row>
    <row r="100" spans="1:18" s="94" customFormat="1" x14ac:dyDescent="0.35">
      <c r="A100" s="86" t="s">
        <v>612</v>
      </c>
    </row>
    <row r="101" spans="1:18" s="94" customFormat="1" x14ac:dyDescent="0.35">
      <c r="A101" s="86" t="s">
        <v>613</v>
      </c>
    </row>
    <row r="103" spans="1:18" s="96" customFormat="1" ht="16" thickBot="1" x14ac:dyDescent="0.4">
      <c r="A103" s="88" t="s">
        <v>614</v>
      </c>
    </row>
    <row r="104" spans="1:18" s="94" customFormat="1" ht="66.650000000000006" customHeight="1" thickBot="1" x14ac:dyDescent="0.4">
      <c r="A104" s="327" t="s">
        <v>615</v>
      </c>
      <c r="B104" s="328"/>
      <c r="C104" s="328"/>
      <c r="D104" s="328"/>
      <c r="E104" s="328"/>
      <c r="F104" s="328"/>
      <c r="G104" s="328"/>
      <c r="H104" s="328"/>
      <c r="I104" s="328"/>
      <c r="J104" s="328"/>
      <c r="K104" s="328"/>
      <c r="L104" s="328"/>
      <c r="M104" s="328"/>
      <c r="N104" s="328"/>
      <c r="O104" s="328"/>
      <c r="P104" s="328"/>
      <c r="Q104" s="328"/>
      <c r="R104" s="329"/>
    </row>
    <row r="105" spans="1:18" s="94" customFormat="1" x14ac:dyDescent="0.35">
      <c r="A105" s="86"/>
    </row>
    <row r="106" spans="1:18" s="94" customFormat="1" x14ac:dyDescent="0.35">
      <c r="A106" s="86" t="s">
        <v>579</v>
      </c>
    </row>
    <row r="107" spans="1:18" s="94" customFormat="1" x14ac:dyDescent="0.35">
      <c r="A107" s="87" t="s">
        <v>640</v>
      </c>
    </row>
    <row r="108" spans="1:18" s="94" customFormat="1" x14ac:dyDescent="0.35">
      <c r="A108" s="86" t="s">
        <v>616</v>
      </c>
    </row>
    <row r="109" spans="1:18" s="94" customFormat="1" x14ac:dyDescent="0.35">
      <c r="A109" s="86" t="s">
        <v>617</v>
      </c>
    </row>
    <row r="110" spans="1:18" s="94" customFormat="1" x14ac:dyDescent="0.35">
      <c r="A110" s="86" t="s">
        <v>618</v>
      </c>
    </row>
    <row r="111" spans="1:18" s="94" customFormat="1" x14ac:dyDescent="0.35">
      <c r="A111" s="86" t="s">
        <v>619</v>
      </c>
    </row>
    <row r="112" spans="1:18" s="94" customFormat="1" x14ac:dyDescent="0.35">
      <c r="A112" s="86" t="s">
        <v>620</v>
      </c>
    </row>
    <row r="113" spans="1:1" s="94" customFormat="1" x14ac:dyDescent="0.35">
      <c r="A113" s="86"/>
    </row>
    <row r="114" spans="1:1" s="94" customFormat="1" x14ac:dyDescent="0.35">
      <c r="A114" s="87" t="s">
        <v>641</v>
      </c>
    </row>
    <row r="115" spans="1:1" s="94" customFormat="1" x14ac:dyDescent="0.35">
      <c r="A115" s="86" t="s">
        <v>621</v>
      </c>
    </row>
    <row r="116" spans="1:1" s="94" customFormat="1" x14ac:dyDescent="0.35">
      <c r="A116" s="86" t="s">
        <v>622</v>
      </c>
    </row>
    <row r="117" spans="1:1" s="94" customFormat="1" x14ac:dyDescent="0.35">
      <c r="A117" s="86" t="s">
        <v>623</v>
      </c>
    </row>
    <row r="118" spans="1:1" s="94" customFormat="1" x14ac:dyDescent="0.35">
      <c r="A118" s="86" t="s">
        <v>624</v>
      </c>
    </row>
    <row r="119" spans="1:1" s="94" customFormat="1" x14ac:dyDescent="0.35">
      <c r="A119" s="86" t="s">
        <v>625</v>
      </c>
    </row>
    <row r="120" spans="1:1" s="94" customFormat="1" x14ac:dyDescent="0.35">
      <c r="A120" s="86" t="s">
        <v>626</v>
      </c>
    </row>
    <row r="121" spans="1:1" s="94" customFormat="1" x14ac:dyDescent="0.35">
      <c r="A121" s="86" t="s">
        <v>617</v>
      </c>
    </row>
    <row r="122" spans="1:1" s="94" customFormat="1" x14ac:dyDescent="0.35">
      <c r="A122" s="86" t="s">
        <v>618</v>
      </c>
    </row>
    <row r="123" spans="1:1" s="94" customFormat="1" x14ac:dyDescent="0.35">
      <c r="A123" s="86"/>
    </row>
    <row r="124" spans="1:1" s="94" customFormat="1" x14ac:dyDescent="0.35">
      <c r="A124" s="87" t="s">
        <v>627</v>
      </c>
    </row>
    <row r="125" spans="1:1" s="94" customFormat="1" x14ac:dyDescent="0.35">
      <c r="A125" s="86" t="s">
        <v>628</v>
      </c>
    </row>
    <row r="126" spans="1:1" s="94" customFormat="1" x14ac:dyDescent="0.35">
      <c r="A126" s="86" t="s">
        <v>629</v>
      </c>
    </row>
    <row r="127" spans="1:1" s="94" customFormat="1" x14ac:dyDescent="0.35">
      <c r="A127" s="86" t="s">
        <v>630</v>
      </c>
    </row>
    <row r="128" spans="1:1" s="94" customFormat="1" x14ac:dyDescent="0.35">
      <c r="A128" s="86" t="s">
        <v>631</v>
      </c>
    </row>
    <row r="129" spans="1:1" s="94" customFormat="1" x14ac:dyDescent="0.35">
      <c r="A129" s="86" t="s">
        <v>609</v>
      </c>
    </row>
    <row r="130" spans="1:1" s="94" customFormat="1" x14ac:dyDescent="0.35">
      <c r="A130" s="86" t="s">
        <v>632</v>
      </c>
    </row>
  </sheetData>
  <sheetProtection password="CD74" sheet="1" objects="1" scenarios="1"/>
  <customSheetViews>
    <customSheetView guid="{01C77170-9B80-4B41-93A1-200096C3CB54}" scale="70" showGridLines="0">
      <selection activeCell="M9" sqref="M9"/>
      <pageMargins left="0.7" right="0.7" top="0.75" bottom="0.75" header="0.3" footer="0.3"/>
      <pageSetup orientation="portrait" r:id="rId1"/>
    </customSheetView>
  </customSheetViews>
  <mergeCells count="6">
    <mergeCell ref="A104:R104"/>
    <mergeCell ref="A4:R4"/>
    <mergeCell ref="A23:R23"/>
    <mergeCell ref="A31:R31"/>
    <mergeCell ref="A59:R59"/>
    <mergeCell ref="A76:R76"/>
  </mergeCells>
  <hyperlinks>
    <hyperlink ref="G2" r:id="rId2" xr:uid="{00000000-0004-0000-0900-000000000000}"/>
    <hyperlink ref="F21" r:id="rId3" xr:uid="{00000000-0004-0000-0900-000001000000}"/>
    <hyperlink ref="A25" r:id="rId4" display="http://www.cee.seas.gwu.edu/node/126" xr:uid="{00000000-0004-0000-0900-000002000000}"/>
    <hyperlink ref="A26" r:id="rId5" display="http://www.cee.seas.gwu.edu/node/127" xr:uid="{00000000-0004-0000-0900-000003000000}"/>
    <hyperlink ref="A27" r:id="rId6" display="http://www.cee.seas.gwu.edu/node/128" xr:uid="{00000000-0004-0000-0900-000004000000}"/>
    <hyperlink ref="A28" r:id="rId7" display="http://www.cee.seas.gwu.edu/node/129" xr:uid="{00000000-0004-0000-0900-000005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F143"/>
  <sheetViews>
    <sheetView showGridLines="0" zoomScale="50" zoomScaleNormal="50" workbookViewId="0">
      <selection activeCell="H74" sqref="H74"/>
    </sheetView>
  </sheetViews>
  <sheetFormatPr defaultColWidth="9.1796875" defaultRowHeight="26" x14ac:dyDescent="0.6"/>
  <cols>
    <col min="1" max="1" width="6.1796875" style="140" customWidth="1"/>
    <col min="2" max="2" width="4.7265625" style="1" customWidth="1"/>
    <col min="3" max="3" width="28" style="1" customWidth="1"/>
    <col min="4" max="4" width="9.1796875" style="1" hidden="1" customWidth="1"/>
    <col min="5" max="5" width="62.81640625" style="1" customWidth="1"/>
    <col min="6" max="6" width="8.26953125" style="1" customWidth="1"/>
    <col min="7" max="7" width="10.54296875" style="1" customWidth="1"/>
    <col min="8" max="8" width="82" style="47" customWidth="1"/>
    <col min="9" max="9" width="8.54296875" style="1" customWidth="1"/>
    <col min="10" max="10" width="10" style="1" customWidth="1"/>
    <col min="11" max="11" width="12.54296875" style="1" customWidth="1"/>
    <col min="12" max="12" width="80.26953125" style="124" customWidth="1"/>
    <col min="13" max="13" width="29" style="124" customWidth="1"/>
    <col min="14" max="14" width="10.453125" style="1" hidden="1" customWidth="1"/>
    <col min="15" max="15" width="18.26953125" style="1" hidden="1" customWidth="1"/>
    <col min="16" max="16" width="7.7265625" style="1" customWidth="1"/>
    <col min="17" max="17" width="4.7265625" style="1" customWidth="1"/>
    <col min="18" max="16384" width="9.1796875" style="1"/>
  </cols>
  <sheetData>
    <row r="1" spans="1:17" s="9" customFormat="1" x14ac:dyDescent="0.6">
      <c r="A1" s="191"/>
      <c r="B1" s="274" t="s">
        <v>0</v>
      </c>
      <c r="C1" s="274"/>
      <c r="D1" s="274"/>
      <c r="E1" s="274"/>
      <c r="F1" s="274"/>
      <c r="G1" s="274"/>
      <c r="H1" s="274"/>
      <c r="I1" s="274"/>
      <c r="J1" s="274"/>
      <c r="K1" s="274"/>
      <c r="L1" s="192"/>
      <c r="M1" s="117"/>
    </row>
    <row r="2" spans="1:17" s="9" customFormat="1" x14ac:dyDescent="0.6">
      <c r="A2" s="191"/>
      <c r="B2" s="274" t="s">
        <v>1</v>
      </c>
      <c r="C2" s="274"/>
      <c r="D2" s="274"/>
      <c r="E2" s="274"/>
      <c r="F2" s="274"/>
      <c r="G2" s="274"/>
      <c r="H2" s="274"/>
      <c r="I2" s="274"/>
      <c r="J2" s="274"/>
      <c r="K2" s="274"/>
      <c r="L2" s="192"/>
      <c r="M2" s="117"/>
    </row>
    <row r="3" spans="1:17" s="9" customFormat="1" ht="26.5" thickBot="1" x14ac:dyDescent="0.65">
      <c r="A3" s="191"/>
      <c r="B3" s="274" t="s">
        <v>2</v>
      </c>
      <c r="C3" s="274"/>
      <c r="D3" s="274"/>
      <c r="E3" s="274"/>
      <c r="F3" s="274"/>
      <c r="G3" s="274"/>
      <c r="H3" s="274"/>
      <c r="I3" s="274"/>
      <c r="J3" s="274"/>
      <c r="K3" s="274"/>
      <c r="L3" s="192"/>
      <c r="M3" s="117"/>
    </row>
    <row r="4" spans="1:17" ht="17.25" customHeight="1" x14ac:dyDescent="0.6">
      <c r="A4" s="193"/>
      <c r="B4" s="47"/>
      <c r="C4" s="283" t="s">
        <v>357</v>
      </c>
      <c r="D4" s="284"/>
      <c r="E4" s="129">
        <f>NOTES!C6</f>
        <v>2022</v>
      </c>
      <c r="F4" s="285">
        <f>E4+1</f>
        <v>2023</v>
      </c>
      <c r="G4" s="286"/>
      <c r="H4" s="129" t="s">
        <v>363</v>
      </c>
      <c r="I4" s="129">
        <f>E4+3</f>
        <v>2025</v>
      </c>
      <c r="J4" s="131">
        <f>F4+3</f>
        <v>2026</v>
      </c>
      <c r="K4" s="15" t="s">
        <v>392</v>
      </c>
      <c r="L4" s="118"/>
      <c r="M4" s="118"/>
    </row>
    <row r="5" spans="1:17" s="8" customFormat="1" ht="16.5" customHeight="1" thickBot="1" x14ac:dyDescent="0.65">
      <c r="A5" s="193"/>
      <c r="B5" s="194"/>
      <c r="C5" s="279" t="s">
        <v>371</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91"/>
      <c r="B6" s="195"/>
      <c r="C6" s="290" t="s">
        <v>367</v>
      </c>
      <c r="D6" s="281"/>
      <c r="E6" s="275"/>
      <c r="F6" s="275"/>
      <c r="G6" s="275"/>
      <c r="H6" s="127" t="s">
        <v>365</v>
      </c>
      <c r="I6" s="275"/>
      <c r="J6" s="276"/>
      <c r="K6" s="15" t="s">
        <v>391</v>
      </c>
      <c r="L6" s="118"/>
      <c r="M6" s="118"/>
      <c r="N6" s="47"/>
      <c r="O6" s="47"/>
      <c r="P6" s="47"/>
      <c r="Q6" s="1"/>
    </row>
    <row r="7" spans="1:17" s="9" customFormat="1" ht="18.5" customHeight="1" thickBot="1" x14ac:dyDescent="0.65">
      <c r="A7" s="191"/>
      <c r="B7" s="195"/>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91"/>
      <c r="B8" s="195"/>
      <c r="C8" s="48"/>
      <c r="D8" s="5"/>
      <c r="E8" s="48"/>
      <c r="F8" s="5"/>
      <c r="G8" s="5"/>
      <c r="H8" s="5"/>
      <c r="I8" s="5"/>
      <c r="J8" s="5"/>
      <c r="K8" s="5"/>
      <c r="L8" s="119"/>
      <c r="M8" s="119"/>
      <c r="N8" s="47"/>
      <c r="O8" s="47"/>
      <c r="P8" s="47"/>
      <c r="Q8" s="1"/>
    </row>
    <row r="9" spans="1:17" s="4" customFormat="1" ht="32.25" customHeight="1" thickBot="1" x14ac:dyDescent="0.4">
      <c r="A9" s="196"/>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269" t="s">
        <v>694</v>
      </c>
      <c r="B10" s="107"/>
      <c r="C10" s="108" t="s">
        <v>14</v>
      </c>
      <c r="D10" s="108">
        <v>1</v>
      </c>
      <c r="E10" s="108" t="s">
        <v>356</v>
      </c>
      <c r="F10" s="108">
        <f>SUM(F11:F18)</f>
        <v>16</v>
      </c>
      <c r="G10" s="53" t="s">
        <v>3</v>
      </c>
      <c r="H10" s="53">
        <f>E4</f>
        <v>2022</v>
      </c>
      <c r="I10" s="18"/>
      <c r="J10" s="19"/>
      <c r="K10" s="21">
        <f>IF(O10=0,0,ROUND(N10/O10,2))</f>
        <v>0</v>
      </c>
      <c r="L10" s="273"/>
      <c r="M10" s="228"/>
      <c r="N10" s="12">
        <f>SUM(N11:N18)</f>
        <v>0</v>
      </c>
      <c r="O10" s="13">
        <f>SUM(O11:O18)</f>
        <v>0</v>
      </c>
      <c r="P10" s="3"/>
      <c r="Q10" s="2"/>
    </row>
    <row r="11" spans="1:17" s="9" customFormat="1" ht="15.5" x14ac:dyDescent="0.35">
      <c r="A11" s="270"/>
      <c r="B11" s="109">
        <v>1</v>
      </c>
      <c r="C11" s="52" t="s">
        <v>239</v>
      </c>
      <c r="D11" s="52" t="str">
        <f>IF(C11=0,"",LOOKUP($C11,'Course List'!$C$7:$C$1067,'Course List'!D$7:D$1067))</f>
        <v>  001</v>
      </c>
      <c r="E11" s="52" t="str">
        <f>IF(C11=0,"",LOOKUP($C11,'Course List'!$C$7:$C$1067,'Course List'!E$7:E$1067))</f>
        <v> Intro:Civil &amp; Environmentl Eng</v>
      </c>
      <c r="F11" s="52">
        <f>IF(C11=0,"",LOOKUP($C11,'Course List'!$C$7:$C$1067,'Course List'!F$7:F$1067))</f>
        <v>1</v>
      </c>
      <c r="G11" s="52" t="str">
        <f>IF(C11=0,"",LOOKUP($C11,'Course List'!$C$7:$C$1067,'Course List'!G$7:G$1067))</f>
        <v>F</v>
      </c>
      <c r="H11" s="52" t="str">
        <f>IF(C11=0,"",LOOKUP($C11,'Course List'!$C$7:$C$1067,'Course List'!H$7:H$1067))</f>
        <v>None</v>
      </c>
      <c r="I11" s="38"/>
      <c r="J11" s="49"/>
      <c r="K11" s="44" t="str">
        <f>IF(I11=0,"",LOOKUP(I11,NOTES!$F$8:$F$19,NOTES!$I$8:$I$19))</f>
        <v/>
      </c>
      <c r="L11" s="120"/>
      <c r="M11" s="119"/>
      <c r="N11" s="6">
        <f>IF(F11=0,0,IF(I11=0,0,K11*F11))</f>
        <v>0</v>
      </c>
      <c r="O11" s="6">
        <f t="shared" ref="O11:O18" si="0">IF(I11=0,0,F11)</f>
        <v>0</v>
      </c>
      <c r="P11" s="47"/>
      <c r="Q11" s="1"/>
    </row>
    <row r="12" spans="1:17" s="9" customFormat="1" ht="85.15" customHeight="1" x14ac:dyDescent="0.35">
      <c r="A12" s="270"/>
      <c r="B12" s="109">
        <f>B11+1</f>
        <v>2</v>
      </c>
      <c r="C12" s="110" t="s">
        <v>750</v>
      </c>
      <c r="D12" s="52">
        <f>IF(C12=0,"",LOOKUP($C12,'Course List'!$C$7:$C$1067,'Course List'!D$7:D$1067))</f>
        <v>11</v>
      </c>
      <c r="E12" s="52" t="str">
        <f>IF(C12=0,"",LOOKUP($C12,'Course List'!$C$7:$C$1067,'Course List'!E$7:E$1067))</f>
        <v>General Chemistry I</v>
      </c>
      <c r="F12" s="52">
        <f>IF(C12=0,"",LOOKUP($C12,'Course List'!$C$7:$C$1067,'Course List'!F$7:F$1067))</f>
        <v>4</v>
      </c>
      <c r="G12" s="52" t="str">
        <f>IF(C12=0,"",LOOKUP($C12,'Course List'!$C$7:$C$1067,'Course List'!G$7:G$1067))</f>
        <v>F &amp; S</v>
      </c>
      <c r="H12" s="52" t="str">
        <f>IF(C12=0,"",LOOKUP($C12,'Course List'!$C$7:$C$1067,'Course List'!H$7:H$1067))</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
        <v>901</v>
      </c>
      <c r="M12" s="119"/>
      <c r="N12" s="6">
        <f t="shared" ref="N12:N18" si="1">IF(F12=0,0,IF(I12=0,0,K12*F12))</f>
        <v>0</v>
      </c>
      <c r="O12" s="6">
        <f t="shared" si="0"/>
        <v>0</v>
      </c>
      <c r="P12" s="47"/>
      <c r="Q12" s="1"/>
    </row>
    <row r="13" spans="1:17" s="9" customFormat="1" ht="15.5" x14ac:dyDescent="0.35">
      <c r="A13" s="270"/>
      <c r="B13" s="109">
        <f t="shared" ref="B13:B16" si="2">B12+1</f>
        <v>3</v>
      </c>
      <c r="C13" s="233" t="s">
        <v>352</v>
      </c>
      <c r="D13" s="52" t="str">
        <f>IF(C13=0,"",LOOKUP($C13,'Course List'!$C$7:$C$1067,'Course List'!D$7:D$1067))</f>
        <v>---</v>
      </c>
      <c r="E13" s="233" t="str">
        <f>IF(C13=0,"",LOOKUP($C13,'Course List'!$C$7:$C$1067,'Course List'!E$7:E$1067))</f>
        <v>See the H/SS List</v>
      </c>
      <c r="F13" s="52">
        <f>IF(C13=0,"",LOOKUP($C13,'Course List'!$C$7:$C$1067,'Course List'!F$7:F$1067))</f>
        <v>3</v>
      </c>
      <c r="G13" s="52" t="str">
        <f>IF(C13=0,"",LOOKUP($C13,'Course List'!$C$7:$C$1067,'Course List'!G$7:G$1067))</f>
        <v>F &amp; S</v>
      </c>
      <c r="H13" s="52" t="str">
        <f>IF(C13=0,"",LOOKUP($C13,'Course List'!$C$7:$C$1067,'Course List'!H$7:H$1067))</f>
        <v xml:space="preserve"> ---</v>
      </c>
      <c r="I13" s="38"/>
      <c r="J13" s="49"/>
      <c r="K13" s="45" t="str">
        <f>IF(I13=0,"",LOOKUP(I13,NOTES!$F$8:$F$19,NOTES!$I$8:$I$19))</f>
        <v/>
      </c>
      <c r="L13" s="121"/>
      <c r="M13" s="119"/>
      <c r="N13" s="6">
        <f t="shared" si="1"/>
        <v>0</v>
      </c>
      <c r="O13" s="6">
        <f t="shared" si="0"/>
        <v>0</v>
      </c>
      <c r="P13" s="47"/>
      <c r="Q13" s="1"/>
    </row>
    <row r="14" spans="1:17" s="9" customFormat="1" ht="84.65" customHeight="1" x14ac:dyDescent="0.35">
      <c r="A14" s="270"/>
      <c r="B14" s="109">
        <f t="shared" si="2"/>
        <v>4</v>
      </c>
      <c r="C14" s="52" t="s">
        <v>333</v>
      </c>
      <c r="D14" s="52">
        <f>IF(C14=0,"",LOOKUP($C14,'Course List'!$C$7:$C$1067,'Course List'!D$7:D$1067))</f>
        <v>31</v>
      </c>
      <c r="E14" s="52" t="str">
        <f>IF(C14=0,"",LOOKUP($C14,'Course List'!$C$7:$C$1067,'Course List'!E$7:E$1067))</f>
        <v>Single-Variable Calculus I </v>
      </c>
      <c r="F14" s="52">
        <f>IF(C14=0,"",LOOKUP($C14,'Course List'!$C$7:$C$1067,'Course List'!F$7:F$1067))</f>
        <v>3</v>
      </c>
      <c r="G14" s="52" t="str">
        <f>IF(C14=0,"",LOOKUP($C14,'Course List'!$C$7:$C$1067,'Course List'!G$7:G$1067))</f>
        <v>F &amp; S</v>
      </c>
      <c r="H14" s="52" t="str">
        <f>IF(C14=0,"",LOOKUP($C14,'Course List'!$C$7:$C$1067,'Course List'!H$7:H$1067))</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
        <v>924</v>
      </c>
      <c r="M14" s="231" t="s">
        <v>925</v>
      </c>
      <c r="N14" s="6">
        <f t="shared" si="1"/>
        <v>0</v>
      </c>
      <c r="O14" s="6">
        <f t="shared" si="0"/>
        <v>0</v>
      </c>
      <c r="P14" s="47"/>
      <c r="Q14" s="1"/>
    </row>
    <row r="15" spans="1:17" s="9" customFormat="1" ht="15.5" x14ac:dyDescent="0.35">
      <c r="A15" s="270"/>
      <c r="B15" s="109">
        <f t="shared" si="2"/>
        <v>5</v>
      </c>
      <c r="C15" s="52" t="s">
        <v>334</v>
      </c>
      <c r="D15" s="52" t="str">
        <f>IF(C15=0,"",LOOKUP($C15,'Course List'!$C$7:$C$1067,'Course List'!D$7:D$1067))</f>
        <v>  001</v>
      </c>
      <c r="E15" s="52" t="str">
        <f>IF(C15=0,"",LOOKUP($C15,'Course List'!$C$7:$C$1067,'Course List'!E$7:E$1067))</f>
        <v> Engineering Orientation</v>
      </c>
      <c r="F15" s="52">
        <f>IF(C15=0,"",LOOKUP($C15,'Course List'!$C$7:$C$1067,'Course List'!F$7:F$1067))</f>
        <v>1</v>
      </c>
      <c r="G15" s="52" t="str">
        <f>IF(C15=0,"",LOOKUP($C15,'Course List'!$C$7:$C$1067,'Course List'!G$7:G$1067))</f>
        <v>F</v>
      </c>
      <c r="H15" s="52" t="str">
        <f>IF(C15=0,"",LOOKUP($C15,'Course List'!$C$7:$C$1067,'Course List'!H$7:H$1067))</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270"/>
      <c r="B16" s="109">
        <f t="shared" si="2"/>
        <v>6</v>
      </c>
      <c r="C16" s="52" t="s">
        <v>238</v>
      </c>
      <c r="D16" s="52">
        <f>IF(C16=0,"",LOOKUP($C16,'Course List'!$C$7:$C$1067,'Course List'!D$7:D$1067))</f>
        <v>20</v>
      </c>
      <c r="E16" s="52" t="str">
        <f>IF(C16=0,"",LOOKUP($C16,'Course List'!$C$7:$C$1067,'Course List'!E$7:E$1067))</f>
        <v>University Writing </v>
      </c>
      <c r="F16" s="52">
        <f>IF(C16=0,"",LOOKUP($C16,'Course List'!$C$7:$C$1067,'Course List'!F$7:F$1067))</f>
        <v>4</v>
      </c>
      <c r="G16" s="52" t="str">
        <f>IF(C16=0,"",LOOKUP($C16,'Course List'!$C$7:$C$1067,'Course List'!G$7:G$1067))</f>
        <v>F &amp; S</v>
      </c>
      <c r="H16" s="52" t="str">
        <f>IF(C16=0,"",LOOKUP($C16,'Course List'!$C$7:$C$1067,'Course List'!H$7:H$1067))</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270"/>
      <c r="B17" s="109">
        <f>B16+1</f>
        <v>7</v>
      </c>
      <c r="C17" s="111">
        <v>0</v>
      </c>
      <c r="D17" s="38" t="str">
        <f>IF(C17=0,"",LOOKUP($C17,'Course List'!$C$7:$C$1067,'Course List'!D$7:D$1067))</f>
        <v/>
      </c>
      <c r="E17" s="38" t="str">
        <f>IF(C17=0,"",LOOKUP($C17,'Course List'!$C$7:$C$1067,'Course List'!E$7:E$1067))</f>
        <v/>
      </c>
      <c r="F17" s="38" t="str">
        <f>IF(C17=0,"",LOOKUP($C17,'Course List'!$C$7:$C$1067,'Course List'!F$7:F$1067))</f>
        <v/>
      </c>
      <c r="G17" s="38" t="str">
        <f>IF(C17=0,"",LOOKUP($C17,'Course List'!$C$7:$C$1067,'Course List'!G$7:G$1067))</f>
        <v/>
      </c>
      <c r="H17" s="38" t="str">
        <f>IF(C17=0,"",LOOKUP($C17,'Course List'!$C$7:$C$1067,'Course List'!H$7:H$1067))</f>
        <v/>
      </c>
      <c r="I17" s="38"/>
      <c r="J17" s="49"/>
      <c r="K17" s="45" t="str">
        <f>IF(I17=0,"",LOOKUP(I17,NOTES!$F$8:$F$19,NOTES!$I$8:$I$19))</f>
        <v/>
      </c>
      <c r="L17" s="121"/>
      <c r="M17" s="119"/>
      <c r="N17" s="6">
        <f t="shared" si="1"/>
        <v>0</v>
      </c>
      <c r="O17" s="6">
        <f t="shared" si="0"/>
        <v>0</v>
      </c>
      <c r="P17" s="47"/>
      <c r="Q17" s="1"/>
    </row>
    <row r="18" spans="1:17" s="9" customFormat="1" ht="16" thickBot="1" x14ac:dyDescent="0.4">
      <c r="A18" s="270"/>
      <c r="B18" s="112">
        <f>B17+1</f>
        <v>8</v>
      </c>
      <c r="C18" s="39">
        <v>0</v>
      </c>
      <c r="D18" s="38" t="str">
        <f>IF(C18=0,"",LOOKUP($C18,'Course List'!$C$7:$C$1067,'Course List'!D$7:D$1067))</f>
        <v/>
      </c>
      <c r="E18" s="38" t="str">
        <f>IF(C18=0,"",LOOKUP($C18,'Course List'!$C$7:$C$1067,'Course List'!E$7:E$1067))</f>
        <v/>
      </c>
      <c r="F18" s="38" t="str">
        <f>IF(C18=0,"",LOOKUP($C18,'Course List'!$C$7:$C$1067,'Course List'!F$7:F$1067))</f>
        <v/>
      </c>
      <c r="G18" s="38" t="str">
        <f>IF(C18=0,"",LOOKUP($C18,'Course List'!$C$7:$C$1067,'Course List'!G$7:G$1067))</f>
        <v/>
      </c>
      <c r="H18" s="38" t="str">
        <f>IF(C18=0,"",LOOKUP($C18,'Course List'!$C$7:$C$1067,'Course List'!H$7:H$1067))</f>
        <v/>
      </c>
      <c r="I18" s="38"/>
      <c r="J18" s="49"/>
      <c r="K18" s="45" t="str">
        <f>IF(I18=0,"",LOOKUP(I18,NOTES!$F$8:$F$19,NOTES!$I$8:$I$19))</f>
        <v/>
      </c>
      <c r="L18" s="123"/>
      <c r="M18" s="119"/>
      <c r="N18" s="6">
        <f t="shared" si="1"/>
        <v>0</v>
      </c>
      <c r="O18" s="6">
        <f t="shared" si="0"/>
        <v>0</v>
      </c>
      <c r="P18" s="47"/>
      <c r="Q18" s="1"/>
    </row>
    <row r="19" spans="1:17" s="9" customFormat="1" ht="16" thickBot="1" x14ac:dyDescent="0.4">
      <c r="A19" s="270"/>
      <c r="B19" s="107"/>
      <c r="C19" s="108" t="str">
        <f>C10</f>
        <v>Semester</v>
      </c>
      <c r="D19" s="108">
        <f>D10+1</f>
        <v>2</v>
      </c>
      <c r="E19" s="108" t="str">
        <f>E10</f>
        <v>Total Credit Hours</v>
      </c>
      <c r="F19" s="108">
        <f>SUM(F20:F27)</f>
        <v>16</v>
      </c>
      <c r="G19" s="53" t="s">
        <v>4</v>
      </c>
      <c r="H19" s="53">
        <f>H10+1</f>
        <v>2023</v>
      </c>
      <c r="I19" s="18"/>
      <c r="J19" s="19"/>
      <c r="K19" s="21">
        <f>IF(O19=0,0,ROUND(N19/O19,2))</f>
        <v>0</v>
      </c>
      <c r="L19" s="122"/>
      <c r="M19" s="228"/>
      <c r="N19" s="12">
        <f>SUM(N20:N27)</f>
        <v>0</v>
      </c>
      <c r="O19" s="13">
        <f t="shared" ref="O19" si="3">SUM(O20:O27)</f>
        <v>0</v>
      </c>
      <c r="P19" s="3"/>
      <c r="Q19" s="2"/>
    </row>
    <row r="20" spans="1:17" s="9" customFormat="1" ht="15.5" x14ac:dyDescent="0.35">
      <c r="A20" s="270"/>
      <c r="B20" s="109">
        <v>1</v>
      </c>
      <c r="C20" s="52" t="s">
        <v>726</v>
      </c>
      <c r="D20" s="52" t="str">
        <f>IF(C20=0,"",LOOKUP($C20,'Course List'!$C$7:$C$1067,'Course List'!D$7:D$1067))</f>
        <v>---</v>
      </c>
      <c r="E20" s="52" t="str">
        <f>IF(C20=0,"",LOOKUP($C20,'Course List'!$C$7:$C$1067,'Course List'!E$7:E$1067))</f>
        <v>Introduction to Programming with Python</v>
      </c>
      <c r="F20" s="52">
        <f>IF(C20=0,"",LOOKUP($C20,'Course List'!$C$7:$C$1067,'Course List'!F$7:F$1067))</f>
        <v>3</v>
      </c>
      <c r="G20" s="52" t="str">
        <f>IF(C20=0,"",LOOKUP($C20,'Course List'!$C$7:$C$1067,'Course List'!G$7:G$1067))</f>
        <v>F &amp; S</v>
      </c>
      <c r="H20" s="52" t="str">
        <f>IF(C20=0,"",LOOKUP($C20,'Course List'!$C$7:$C$1067,'Course List'!H$7:H$1067))</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270"/>
      <c r="B21" s="109">
        <f>B20+1</f>
        <v>2</v>
      </c>
      <c r="C21" s="110" t="s">
        <v>232</v>
      </c>
      <c r="D21" s="52">
        <f>IF(C21=0,"",LOOKUP($C21,'Course List'!$C$7:$C$1067,'Course List'!D$7:D$1067))</f>
        <v>4</v>
      </c>
      <c r="E21" s="52" t="str">
        <f>IF(C21=0,"",LOOKUP($C21,'Course List'!$C$7:$C$1067,'Course List'!E$7:E$1067))</f>
        <v>Engineering Drawing and Computer Graphics</v>
      </c>
      <c r="F21" s="52">
        <f>IF(C21=0,"",LOOKUP($C21,'Course List'!$C$7:$C$1067,'Course List'!F$7:F$1067))</f>
        <v>3</v>
      </c>
      <c r="G21" s="52" t="str">
        <f>IF(C21=0,"",LOOKUP($C21,'Course List'!$C$7:$C$1067,'Course List'!G$7:G$1067))</f>
        <v>F &amp; S</v>
      </c>
      <c r="H21" s="52" t="str">
        <f>IF(D21=0,"",LOOKUP($C21,'Course List'!$C$7:$C$1067,'Course List'!H$7:H$1067))</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270"/>
      <c r="B22" s="109">
        <f t="shared" ref="B22:B26" si="6">B21+1</f>
        <v>3</v>
      </c>
      <c r="C22" s="52" t="s">
        <v>354</v>
      </c>
      <c r="D22" s="52">
        <f>IF(C22=0,"",LOOKUP($C22,'Course List'!$C$7:$C$1067,'Course List'!D$7:D$1067))</f>
        <v>32</v>
      </c>
      <c r="E22" s="52" t="str">
        <f>IF(C22=0,"",LOOKUP($C22,'Course List'!$C$7:$C$1067,'Course List'!E$7:E$1067))</f>
        <v>Single-Variable Calculus II</v>
      </c>
      <c r="F22" s="52">
        <f>IF(C22=0,"",LOOKUP($C22,'Course List'!$C$7:$C$1067,'Course List'!F$7:F$1067))</f>
        <v>3</v>
      </c>
      <c r="G22" s="52" t="str">
        <f>IF(C22=0,"",LOOKUP($C22,'Course List'!$C$7:$C$1067,'Course List'!G$7:G$1067))</f>
        <v>F &amp; S</v>
      </c>
      <c r="H22" s="52" t="str">
        <f>IF(C22=0,"",LOOKUP($C22,'Course List'!$C$7:$C$1067,'Course List'!H$7:H$1067))</f>
        <v>Prerequisite: Math 1221 or 1231</v>
      </c>
      <c r="I22" s="38"/>
      <c r="J22" s="49"/>
      <c r="K22" s="45" t="str">
        <f>IF(I22=0,"",LOOKUP(I22,NOTES!$F$8:$F$19,NOTES!$I$8:$I$19))</f>
        <v/>
      </c>
      <c r="L22" s="121"/>
      <c r="M22" s="119"/>
      <c r="N22" s="6">
        <f t="shared" si="4"/>
        <v>0</v>
      </c>
      <c r="O22" s="6">
        <f t="shared" si="5"/>
        <v>0</v>
      </c>
      <c r="P22" s="47"/>
      <c r="Q22" s="1"/>
    </row>
    <row r="23" spans="1:17" s="9" customFormat="1" ht="34.15" customHeight="1" x14ac:dyDescent="0.35">
      <c r="A23" s="270"/>
      <c r="B23" s="109">
        <f t="shared" si="6"/>
        <v>4</v>
      </c>
      <c r="C23" s="52" t="s">
        <v>355</v>
      </c>
      <c r="D23" s="52">
        <f>IF(C23=0,"",LOOKUP($C23,'Course List'!$C$7:$C$1067,'Course List'!D$7:D$1067))</f>
        <v>21</v>
      </c>
      <c r="E23" s="52" t="str">
        <f>IF(C23=0,"",LOOKUP($C23,'Course List'!$C$7:$C$1067,'Course List'!E$7:E$1067))</f>
        <v>University Physics I</v>
      </c>
      <c r="F23" s="52">
        <f>IF(C23=0,"",LOOKUP($C23,'Course List'!$C$7:$C$1067,'Course List'!F$7:F$1067))</f>
        <v>4</v>
      </c>
      <c r="G23" s="52" t="str">
        <f>IF(C23=0,"",LOOKUP($C23,'Course List'!$C$7:$C$1067,'Course List'!G$7:G$1067))</f>
        <v>F &amp; S</v>
      </c>
      <c r="H23" s="52" t="str">
        <f>IF(C23=0,"",LOOKUP($C23,'Course List'!$C$7:$C$1067,'Course List'!H$7:H$1067))</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270"/>
      <c r="B24" s="109">
        <f t="shared" si="6"/>
        <v>5</v>
      </c>
      <c r="C24" s="233" t="s">
        <v>737</v>
      </c>
      <c r="D24" s="233" t="str">
        <f>IF(C24=0,"",LOOKUP($C24,'Course List'!$C$7:$C$1067,'Course List'!D$7:D$1067))</f>
        <v>---</v>
      </c>
      <c r="E24" s="233" t="str">
        <f>IF(C24=0,"",LOOKUP($C24,'Course List'!$C$7:$C$1067,'Course List'!E$7:E$1067))</f>
        <v>Introduction to sustainability</v>
      </c>
      <c r="F24" s="52">
        <f>IF(C24=0,"",LOOKUP($C24,'Course List'!$C$7:$C$1067,'Course List'!F$7:F$1067))</f>
        <v>3</v>
      </c>
      <c r="G24" s="52" t="str">
        <f>IF(C24=0,"",LOOKUP($C24,'Course List'!$C$7:$C$1067,'Course List'!G$7:G$1067))</f>
        <v>S</v>
      </c>
      <c r="H24" s="52" t="str">
        <f>IF(C24=0,"",LOOKUP($C24,'Course List'!$C$7:$C$1067,'Course List'!H$7:H$1067))</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270"/>
      <c r="B25" s="109">
        <f t="shared" si="6"/>
        <v>6</v>
      </c>
      <c r="C25" s="38">
        <v>0</v>
      </c>
      <c r="D25" s="38" t="str">
        <f>IF(C25=0,"",LOOKUP($C25,'Course List'!$C$7:$C$1067,'Course List'!D$7:D$1067))</f>
        <v/>
      </c>
      <c r="E25" s="38" t="str">
        <f>IF(C25=0,"",LOOKUP($C25,'Course List'!$C$7:$C$1067,'Course List'!E$7:E$1067))</f>
        <v/>
      </c>
      <c r="F25" s="38" t="str">
        <f>IF(C25=0,"",LOOKUP($C25,'Course List'!$C$7:$C$1067,'Course List'!F$7:F$1067))</f>
        <v/>
      </c>
      <c r="G25" s="38" t="str">
        <f>IF(C25=0,"",LOOKUP($C25,'Course List'!$C$7:$C$1067,'Course List'!G$7:G$1067))</f>
        <v/>
      </c>
      <c r="H25" s="38" t="str">
        <f>IF(C25=0,"",LOOKUP($C25,'Course List'!$C$7:$C$1067,'Course List'!H$7:H$1067))</f>
        <v/>
      </c>
      <c r="I25" s="38"/>
      <c r="J25" s="49"/>
      <c r="K25" s="45" t="str">
        <f>IF(I25=0,"",LOOKUP(I25,NOTES!$F$8:$F$19,NOTES!$I$8:$I$19))</f>
        <v/>
      </c>
      <c r="L25" s="121"/>
      <c r="M25" s="119"/>
      <c r="N25" s="6">
        <f t="shared" si="4"/>
        <v>0</v>
      </c>
      <c r="O25" s="6">
        <f t="shared" si="5"/>
        <v>0</v>
      </c>
      <c r="P25" s="47"/>
      <c r="Q25" s="1"/>
    </row>
    <row r="26" spans="1:17" s="9" customFormat="1" ht="15.5" x14ac:dyDescent="0.35">
      <c r="A26" s="270"/>
      <c r="B26" s="109">
        <f t="shared" si="6"/>
        <v>7</v>
      </c>
      <c r="C26" s="111">
        <v>0</v>
      </c>
      <c r="D26" s="38" t="str">
        <f>IF(C26=0,"",LOOKUP($C26,'Course List'!$C$7:$C$1067,'Course List'!D$7:D$1067))</f>
        <v/>
      </c>
      <c r="E26" s="38" t="str">
        <f>IF(C26=0,"",LOOKUP($C26,'Course List'!$C$7:$C$1067,'Course List'!E$7:E$1067))</f>
        <v/>
      </c>
      <c r="F26" s="38" t="str">
        <f>IF(C26=0,"",LOOKUP($C26,'Course List'!$C$7:$C$1067,'Course List'!F$7:F$1067))</f>
        <v/>
      </c>
      <c r="G26" s="38" t="str">
        <f>IF(C26=0,"",LOOKUP($C26,'Course List'!$C$7:$C$1067,'Course List'!G$7:G$1067))</f>
        <v/>
      </c>
      <c r="H26" s="38" t="str">
        <f>IF(C26=0,"",LOOKUP($C26,'Course List'!$C$7:$C$1067,'Course List'!H$7:H$1067))</f>
        <v/>
      </c>
      <c r="I26" s="38"/>
      <c r="J26" s="49"/>
      <c r="K26" s="45" t="str">
        <f>IF(I26=0,"",LOOKUP(I26,NOTES!$F$8:$F$19,NOTES!$I$8:$I$19))</f>
        <v/>
      </c>
      <c r="L26" s="121"/>
      <c r="M26" s="119"/>
      <c r="N26" s="6">
        <f t="shared" si="4"/>
        <v>0</v>
      </c>
      <c r="O26" s="6">
        <f t="shared" si="5"/>
        <v>0</v>
      </c>
      <c r="P26" s="47"/>
      <c r="Q26" s="1"/>
    </row>
    <row r="27" spans="1:17" s="9" customFormat="1" ht="16" thickBot="1" x14ac:dyDescent="0.4">
      <c r="A27" s="271"/>
      <c r="B27" s="112">
        <f>B26+1</f>
        <v>8</v>
      </c>
      <c r="C27" s="39">
        <v>0</v>
      </c>
      <c r="D27" s="38" t="str">
        <f>IF(C27=0,"",LOOKUP($C27,'Course List'!$C$7:$C$1067,'Course List'!D$7:D$1067))</f>
        <v/>
      </c>
      <c r="E27" s="38" t="str">
        <f>IF(C27=0,"",LOOKUP($C27,'Course List'!$C$7:$C$1067,'Course List'!E$7:E$1067))</f>
        <v/>
      </c>
      <c r="F27" s="38" t="str">
        <f>IF(C27=0,"",LOOKUP($C27,'Course List'!$C$7:$C$1067,'Course List'!F$7:F$1067))</f>
        <v/>
      </c>
      <c r="G27" s="38" t="str">
        <f>IF(C27=0,"",LOOKUP($C27,'Course List'!$C$7:$C$1067,'Course List'!G$7:G$1067))</f>
        <v/>
      </c>
      <c r="H27" s="38" t="str">
        <f>IF(C27=0,"",LOOKUP($C27,'Course List'!$C$7:$C$1067,'Course List'!H$7:H$1067))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269" t="s">
        <v>695</v>
      </c>
      <c r="B28" s="107"/>
      <c r="C28" s="108" t="str">
        <f>C19</f>
        <v>Semester</v>
      </c>
      <c r="D28" s="108">
        <f>D19+1</f>
        <v>3</v>
      </c>
      <c r="E28" s="108" t="str">
        <f>E19</f>
        <v>Total Credit Hours</v>
      </c>
      <c r="F28" s="108">
        <f>SUM(F29:F36)</f>
        <v>16</v>
      </c>
      <c r="G28" s="53" t="str">
        <f>G10</f>
        <v>FALL</v>
      </c>
      <c r="H28" s="53">
        <f>H19</f>
        <v>2023</v>
      </c>
      <c r="I28" s="18"/>
      <c r="J28" s="19"/>
      <c r="K28" s="21">
        <f>IF(O28=0,0,ROUND(N28/O28,2))</f>
        <v>0</v>
      </c>
      <c r="L28" s="122"/>
      <c r="M28" s="228"/>
      <c r="N28" s="12">
        <f>SUM(N29:N36)</f>
        <v>0</v>
      </c>
      <c r="O28" s="13">
        <f t="shared" ref="O28" si="7">SUM(O29:O36)</f>
        <v>0</v>
      </c>
      <c r="P28" s="3"/>
      <c r="Q28" s="2"/>
    </row>
    <row r="29" spans="1:17" s="9" customFormat="1" ht="15.5" x14ac:dyDescent="0.35">
      <c r="A29" s="270"/>
      <c r="B29" s="109">
        <v>1</v>
      </c>
      <c r="C29" s="52" t="s">
        <v>427</v>
      </c>
      <c r="D29" s="52" t="str">
        <f>IF(C29=0,"",LOOKUP($C29,'Course List'!$C$7:$C$1067,'Course List'!D$7:D$1067))</f>
        <v>  057</v>
      </c>
      <c r="E29" s="52" t="str">
        <f>IF(C29=0,"",LOOKUP($C29,'Course List'!$C$7:$C$1067,'Course List'!E$7:E$1067))</f>
        <v> Analytical Mechanics I (w 2-hr recitation)</v>
      </c>
      <c r="F29" s="52">
        <f>IF(C29=0,"",LOOKUP($C29,'Course List'!$C$7:$C$1067,'Course List'!F$7:F$1067))</f>
        <v>3</v>
      </c>
      <c r="G29" s="52" t="str">
        <f>IF(C29=0,"",LOOKUP($C29,'Course List'!$C$7:$C$1067,'Course List'!G$7:G$1067))</f>
        <v>F &amp; S</v>
      </c>
      <c r="H29" s="52" t="str">
        <f>IF(C29=0,"",LOOKUP($C29,'Course List'!$C$7:$C$1067,'Course List'!H$7:H$1067))</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270"/>
      <c r="B30" s="109">
        <f>B29+1</f>
        <v>2</v>
      </c>
      <c r="C30" s="110" t="s">
        <v>358</v>
      </c>
      <c r="D30" s="52" t="str">
        <f>IF(C30=0,"",LOOKUP($C30,'Course List'!$C$7:$C$1067,'Course List'!D$7:D$1067))</f>
        <v>  113</v>
      </c>
      <c r="E30" s="52" t="str">
        <f>IF(C30=0,"",LOOKUP($C30,'Course List'!$C$7:$C$1067,'Course List'!E$7:E$1067))</f>
        <v> Engineering Analysis I</v>
      </c>
      <c r="F30" s="52">
        <f>IF(C30=0,"",LOOKUP($C30,'Course List'!$C$7:$C$1067,'Course List'!F$7:F$1067))</f>
        <v>3</v>
      </c>
      <c r="G30" s="52" t="str">
        <f>IF(C30=0,"",LOOKUP($C30,'Course List'!$C$7:$C$1067,'Course List'!G$7:G$1067))</f>
        <v>F &amp; S</v>
      </c>
      <c r="H30" s="52" t="str">
        <f>IF(C30=0,"",LOOKUP($C30,'Course List'!$C$7:$C$1067,'Course List'!H$7:H$1067))</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270"/>
      <c r="B31" s="109">
        <f t="shared" ref="B31:B35" si="10">B30+1</f>
        <v>3</v>
      </c>
      <c r="C31" s="233" t="s">
        <v>6</v>
      </c>
      <c r="D31" s="233" t="str">
        <f>IF(C31=0,"",LOOKUP($C31,'Course List'!$C$7:$C$1067,'Course List'!D$7:D$1067))</f>
        <v>---</v>
      </c>
      <c r="E31" s="233" t="str">
        <f>IF(C31=0,"",LOOKUP($C31,'Course List'!$C$7:$C$1067,'Course List'!E$7:E$1067))</f>
        <v>See the H/SS List</v>
      </c>
      <c r="F31" s="52">
        <f>IF(C31=0,"",LOOKUP($C31,'Course List'!$C$7:$C$1067,'Course List'!F$7:F$1067))</f>
        <v>3</v>
      </c>
      <c r="G31" s="52" t="str">
        <f>IF(C31=0,"",LOOKUP($C31,'Course List'!$C$7:$C$1067,'Course List'!G$7:G$1067))</f>
        <v>F &amp; S</v>
      </c>
      <c r="H31" s="52" t="str">
        <f>IF(C31=0,"",LOOKUP($C31,'Course List'!$C$7:$C$1067,'Course List'!H$7:H$1067))</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270"/>
      <c r="B32" s="109">
        <f t="shared" si="10"/>
        <v>4</v>
      </c>
      <c r="C32" s="52" t="s">
        <v>63</v>
      </c>
      <c r="D32" s="52">
        <f>IF(C32=0,"",LOOKUP($C32,'Course List'!$C$7:$C$1067,'Course List'!D$7:D$1067))</f>
        <v>33</v>
      </c>
      <c r="E32" s="52" t="str">
        <f>IF(C32=0,"",LOOKUP($C32,'Course List'!$C$7:$C$1067,'Course List'!E$7:E$1067))</f>
        <v>Multivariable Calculus</v>
      </c>
      <c r="F32" s="52">
        <f>IF(C32=0,"",LOOKUP($C32,'Course List'!$C$7:$C$1067,'Course List'!F$7:F$1067))</f>
        <v>3</v>
      </c>
      <c r="G32" s="52" t="str">
        <f>IF(C32=0,"",LOOKUP($C32,'Course List'!$C$7:$C$1067,'Course List'!G$7:G$1067))</f>
        <v>F &amp; S</v>
      </c>
      <c r="H32" s="52" t="str">
        <f>IF(C32=0,"",LOOKUP($C32,'Course List'!$C$7:$C$1067,'Course List'!H$7:H$1067))</f>
        <v>Prerequisite: Math 1232</v>
      </c>
      <c r="I32" s="38"/>
      <c r="J32" s="49"/>
      <c r="K32" s="45" t="str">
        <f>IF(I32=0,"",LOOKUP(I32,NOTES!$F$8:$F$19,NOTES!$I$8:$I$19))</f>
        <v/>
      </c>
      <c r="L32" s="121"/>
      <c r="M32" s="119"/>
      <c r="N32" s="6">
        <f t="shared" si="8"/>
        <v>0</v>
      </c>
      <c r="O32" s="6">
        <f t="shared" si="9"/>
        <v>0</v>
      </c>
      <c r="P32" s="47"/>
      <c r="Q32" s="1"/>
    </row>
    <row r="33" spans="1:17" s="9" customFormat="1" ht="32.5" customHeight="1" x14ac:dyDescent="0.35">
      <c r="A33" s="270"/>
      <c r="B33" s="109">
        <f t="shared" si="10"/>
        <v>5</v>
      </c>
      <c r="C33" s="52" t="s">
        <v>359</v>
      </c>
      <c r="D33" s="52">
        <f>IF(C33=0,"",LOOKUP($C33,'Course List'!$C$7:$C$1067,'Course List'!D$7:D$1067))</f>
        <v>22</v>
      </c>
      <c r="E33" s="52" t="str">
        <f>IF(C33=0,"",LOOKUP($C33,'Course List'!$C$7:$C$1067,'Course List'!E$7:E$1067))</f>
        <v>University Physics II</v>
      </c>
      <c r="F33" s="52">
        <f>IF(C33=0,"",LOOKUP($C33,'Course List'!$C$7:$C$1067,'Course List'!F$7:F$1067))</f>
        <v>4</v>
      </c>
      <c r="G33" s="52" t="str">
        <f>IF(C33=0,"",LOOKUP($C33,'Course List'!$C$7:$C$1067,'Course List'!G$7:G$1067))</f>
        <v>F &amp; S</v>
      </c>
      <c r="H33" s="52" t="str">
        <f>IF(C33=0,"",LOOKUP($C33,'Course List'!$C$7:$C$1067,'Course List'!H$7:H$1067))</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270"/>
      <c r="B34" s="109">
        <f t="shared" si="10"/>
        <v>6</v>
      </c>
      <c r="C34" s="38">
        <v>0</v>
      </c>
      <c r="D34" s="38" t="str">
        <f>IF(C34=0,"",LOOKUP($C34,'Course List'!$C$7:$C$1067,'Course List'!D$7:D$1067))</f>
        <v/>
      </c>
      <c r="E34" s="38" t="str">
        <f>IF(C34=0,"",LOOKUP($C34,'Course List'!$C$7:$C$1067,'Course List'!E$7:E$1067))</f>
        <v/>
      </c>
      <c r="F34" s="38" t="str">
        <f>IF(C34=0,"",LOOKUP($C34,'Course List'!$C$7:$C$1067,'Course List'!F$7:F$1067))</f>
        <v/>
      </c>
      <c r="G34" s="38" t="str">
        <f>IF(C34=0,"",LOOKUP($C34,'Course List'!$C$7:$C$1067,'Course List'!G$7:G$1067))</f>
        <v/>
      </c>
      <c r="H34" s="38" t="str">
        <f>IF(C34=0,"",LOOKUP($C34,'Course List'!$C$7:$C$1067,'Course List'!H$7:H$1067))</f>
        <v/>
      </c>
      <c r="I34" s="38"/>
      <c r="J34" s="49"/>
      <c r="K34" s="45" t="str">
        <f>IF(I34=0,"",LOOKUP(I34,NOTES!$F$8:$F$19,NOTES!$I$8:$I$19))</f>
        <v/>
      </c>
      <c r="L34" s="121"/>
      <c r="M34" s="119"/>
      <c r="N34" s="6">
        <f t="shared" si="8"/>
        <v>0</v>
      </c>
      <c r="O34" s="6">
        <f t="shared" si="9"/>
        <v>0</v>
      </c>
      <c r="P34" s="47"/>
      <c r="Q34" s="1"/>
    </row>
    <row r="35" spans="1:17" s="9" customFormat="1" ht="15.5" x14ac:dyDescent="0.35">
      <c r="A35" s="270"/>
      <c r="B35" s="109">
        <f t="shared" si="10"/>
        <v>7</v>
      </c>
      <c r="C35" s="111">
        <v>0</v>
      </c>
      <c r="D35" s="38" t="str">
        <f>IF(C35=0,"",LOOKUP($C35,'Course List'!$C$7:$C$1067,'Course List'!D$7:D$1067))</f>
        <v/>
      </c>
      <c r="E35" s="38" t="str">
        <f>IF(C35=0,"",LOOKUP($C35,'Course List'!$C$7:$C$1067,'Course List'!E$7:E$1067))</f>
        <v/>
      </c>
      <c r="F35" s="38" t="str">
        <f>IF(C35=0,"",LOOKUP($C35,'Course List'!$C$7:$C$1067,'Course List'!F$7:F$1067))</f>
        <v/>
      </c>
      <c r="G35" s="38" t="str">
        <f>IF(C35=0,"",LOOKUP($C35,'Course List'!$C$7:$C$1067,'Course List'!G$7:G$1067))</f>
        <v/>
      </c>
      <c r="H35" s="38" t="str">
        <f>IF(C35=0,"",LOOKUP($C35,'Course List'!$C$7:$C$1067,'Course List'!H$7:H$1067))</f>
        <v/>
      </c>
      <c r="I35" s="38"/>
      <c r="J35" s="49"/>
      <c r="K35" s="45" t="str">
        <f>IF(I35=0,"",LOOKUP(I35,NOTES!$F$8:$F$19,NOTES!$I$8:$I$19))</f>
        <v/>
      </c>
      <c r="L35" s="121"/>
      <c r="M35" s="119"/>
      <c r="N35" s="6">
        <f t="shared" si="8"/>
        <v>0</v>
      </c>
      <c r="O35" s="6">
        <f t="shared" si="9"/>
        <v>0</v>
      </c>
      <c r="P35" s="47"/>
      <c r="Q35" s="1"/>
    </row>
    <row r="36" spans="1:17" s="9" customFormat="1" ht="16" thickBot="1" x14ac:dyDescent="0.4">
      <c r="A36" s="270"/>
      <c r="B36" s="112">
        <f>B35+1</f>
        <v>8</v>
      </c>
      <c r="C36" s="39">
        <v>0</v>
      </c>
      <c r="D36" s="38" t="str">
        <f>IF(C36=0,"",LOOKUP($C36,'Course List'!$C$7:$C$1067,'Course List'!D$7:D$1067))</f>
        <v/>
      </c>
      <c r="E36" s="38" t="str">
        <f>IF(C36=0,"",LOOKUP($C36,'Course List'!$C$7:$C$1067,'Course List'!E$7:E$1067))</f>
        <v/>
      </c>
      <c r="F36" s="38" t="str">
        <f>IF(C36=0,"",LOOKUP($C36,'Course List'!$C$7:$C$1067,'Course List'!F$7:F$1067))</f>
        <v/>
      </c>
      <c r="G36" s="38" t="str">
        <f>IF(C36=0,"",LOOKUP($C36,'Course List'!$C$7:$C$1067,'Course List'!G$7:G$1067))</f>
        <v/>
      </c>
      <c r="H36" s="38" t="str">
        <f>IF(C36=0,"",LOOKUP($C36,'Course List'!$C$7:$C$1067,'Course List'!H$7:H$1067))</f>
        <v/>
      </c>
      <c r="I36" s="38"/>
      <c r="J36" s="49"/>
      <c r="K36" s="45" t="str">
        <f>IF(I36=0,"",LOOKUP(I36,NOTES!$F$8:$F$19,NOTES!$I$8:$I$19))</f>
        <v/>
      </c>
      <c r="L36" s="121"/>
      <c r="M36" s="119"/>
      <c r="N36" s="6">
        <f t="shared" si="8"/>
        <v>0</v>
      </c>
      <c r="O36" s="6">
        <f t="shared" si="9"/>
        <v>0</v>
      </c>
      <c r="P36" s="47"/>
      <c r="Q36" s="1"/>
    </row>
    <row r="37" spans="1:17" s="9" customFormat="1" ht="16" thickBot="1" x14ac:dyDescent="0.4">
      <c r="A37" s="270"/>
      <c r="B37" s="107"/>
      <c r="C37" s="108" t="str">
        <f>C28</f>
        <v>Semester</v>
      </c>
      <c r="D37" s="108">
        <f>D28+1</f>
        <v>4</v>
      </c>
      <c r="E37" s="108" t="str">
        <f>E28</f>
        <v>Total Credit Hours</v>
      </c>
      <c r="F37" s="108">
        <f>SUM(F38:F45)</f>
        <v>16</v>
      </c>
      <c r="G37" s="53" t="str">
        <f>G19</f>
        <v>SPRING</v>
      </c>
      <c r="H37" s="53">
        <f>H28+1</f>
        <v>2024</v>
      </c>
      <c r="I37" s="18"/>
      <c r="J37" s="19"/>
      <c r="K37" s="21">
        <f>IF(O37=0,0,ROUND(N37/O37,2))</f>
        <v>0</v>
      </c>
      <c r="L37" s="122"/>
      <c r="M37" s="228"/>
      <c r="N37" s="12">
        <f>SUM(N38:N45)</f>
        <v>0</v>
      </c>
      <c r="O37" s="13">
        <f t="shared" ref="O37" si="11">SUM(O38:O45)</f>
        <v>0</v>
      </c>
      <c r="P37" s="3"/>
      <c r="Q37" s="2"/>
    </row>
    <row r="38" spans="1:17" s="9" customFormat="1" ht="15.5" x14ac:dyDescent="0.35">
      <c r="A38" s="270"/>
      <c r="B38" s="109">
        <v>1</v>
      </c>
      <c r="C38" s="52" t="s">
        <v>360</v>
      </c>
      <c r="D38" s="52" t="str">
        <f>IF(C38=0,"",LOOKUP($C38,'Course List'!$C$7:$C$1067,'Course List'!D$7:D$1067))</f>
        <v>  058</v>
      </c>
      <c r="E38" s="52" t="str">
        <f>IF(C38=0,"",LOOKUP($C38,'Course List'!$C$7:$C$1067,'Course List'!E$7:E$1067))</f>
        <v> Analytical Mechanics II (w 2-hr recitation)</v>
      </c>
      <c r="F38" s="52">
        <f>IF(C38=0,"",LOOKUP($C38,'Course List'!$C$7:$C$1067,'Course List'!F$7:F$1067))</f>
        <v>3</v>
      </c>
      <c r="G38" s="52" t="str">
        <f>IF(C38=0,"",LOOKUP($C38,'Course List'!$C$7:$C$1067,'Course List'!G$7:G$1067))</f>
        <v>F &amp; S</v>
      </c>
      <c r="H38" s="52" t="str">
        <f>IF(C38=0,"",LOOKUP($C38,'Course List'!$C$7:$C$1067,'Course List'!H$7:H$1067))</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270"/>
      <c r="B39" s="109">
        <f>B38+1</f>
        <v>2</v>
      </c>
      <c r="C39" s="110" t="s">
        <v>361</v>
      </c>
      <c r="D39" s="52">
        <f>IF(C39=0,"",LOOKUP($C39,'Course List'!$C$7:$C$1067,'Course List'!D$7:D$1067))</f>
        <v>115</v>
      </c>
      <c r="E39" s="52" t="str">
        <f>IF(C39=0,"",LOOKUP($C39,'Course List'!$C$7:$C$1067,'Course List'!E$7:E$1067))</f>
        <v>Engineering Analysis III</v>
      </c>
      <c r="F39" s="52">
        <f>IF(C39=0,"",LOOKUP($C39,'Course List'!$C$7:$C$1067,'Course List'!F$7:F$1067))</f>
        <v>3</v>
      </c>
      <c r="G39" s="52" t="str">
        <f>IF(C39=0,"",LOOKUP($C39,'Course List'!$C$7:$C$1067,'Course List'!G$7:G$1067))</f>
        <v>F &amp; S</v>
      </c>
      <c r="H39" s="52" t="str">
        <f>IF(C39=0,"",LOOKUP($C39,'Course List'!$C$7:$C$1067,'Course List'!H$7:H$1067))</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270"/>
      <c r="B40" s="109">
        <f t="shared" ref="B40:B42" si="14">B39+1</f>
        <v>3</v>
      </c>
      <c r="C40" s="52" t="s">
        <v>240</v>
      </c>
      <c r="D40" s="52" t="str">
        <f>IF(C40=0,"",LOOKUP($C40,'Course List'!$C$7:$C$1067,'Course List'!D$7:D$1067))</f>
        <v>---</v>
      </c>
      <c r="E40" s="52" t="str">
        <f>IF(C40=0,"",LOOKUP($C40,'Course List'!$C$7:$C$1067,'Course List'!E$7:E$1067))</f>
        <v>Introduction to a Sustainable World</v>
      </c>
      <c r="F40" s="52">
        <f>IF(C40=0,"",LOOKUP($C40,'Course List'!$C$7:$C$1067,'Course List'!F$7:F$1067))</f>
        <v>1</v>
      </c>
      <c r="G40" s="52" t="str">
        <f>IF(C40=0,"",LOOKUP($C40,'Course List'!$C$7:$C$1067,'Course List'!G$7:G$1067))</f>
        <v>S</v>
      </c>
      <c r="H40" s="52" t="str">
        <f>IF(C40=0,"",LOOKUP($C40,'Course List'!$C$7:$C$1067,'Course List'!H$7:H$1067))</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270"/>
      <c r="B41" s="109">
        <f t="shared" si="14"/>
        <v>4</v>
      </c>
      <c r="C41" s="52" t="s">
        <v>241</v>
      </c>
      <c r="D41" s="52" t="str">
        <f>IF(C41=0,"",LOOKUP($C41,'Course List'!$C$7:$C$1067,'Course List'!D$7:D$1067))</f>
        <v>  117</v>
      </c>
      <c r="E41" s="52" t="str">
        <f>IF(C41=0,"",LOOKUP($C41,'Course List'!$C$7:$C$1067,'Course List'!E$7:E$1067))</f>
        <v> Engineering Computations (w 2-hr recitation)</v>
      </c>
      <c r="F41" s="52">
        <f>IF(C41=0,"",LOOKUP($C41,'Course List'!$C$7:$C$1067,'Course List'!F$7:F$1067))</f>
        <v>3</v>
      </c>
      <c r="G41" s="52" t="str">
        <f>IF(C41=0,"",LOOKUP($C41,'Course List'!$C$7:$C$1067,'Course List'!G$7:G$1067))</f>
        <v>S</v>
      </c>
      <c r="H41" s="52" t="str">
        <f>IF(C41=0,"",LOOKUP($C41,'Course List'!$C$7:$C$1067,'Course List'!H$7:H$1067))</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270"/>
      <c r="B42" s="109">
        <f t="shared" si="14"/>
        <v>5</v>
      </c>
      <c r="C42" s="52" t="s">
        <v>242</v>
      </c>
      <c r="D42" s="52" t="str">
        <f>IF(C42=0,"",LOOKUP($C42,'Course List'!$C$7:$C$1067,'Course List'!D$7:D$1067))</f>
        <v>  120</v>
      </c>
      <c r="E42" s="52" t="str">
        <f>IF(C42=0,"",LOOKUP($C42,'Course List'!$C$7:$C$1067,'Course List'!E$7:E$1067))</f>
        <v> Intro to Mechanics of Solids (with Recitation Session)</v>
      </c>
      <c r="F42" s="52">
        <f>IF(C42=0,"",LOOKUP($C42,'Course List'!$C$7:$C$1067,'Course List'!F$7:F$1067))</f>
        <v>3</v>
      </c>
      <c r="G42" s="52" t="str">
        <f>IF(C42=0,"",LOOKUP($C42,'Course List'!$C$7:$C$1067,'Course List'!G$7:G$1067))</f>
        <v>F &amp; S</v>
      </c>
      <c r="H42" s="52" t="str">
        <f>IF(C42=0,"",LOOKUP($C42,'Course List'!$C$7:$C$1067,'Course List'!H$7:H$1067))</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270"/>
      <c r="B43" s="109">
        <f>B42+1</f>
        <v>6</v>
      </c>
      <c r="C43" s="52" t="s">
        <v>250</v>
      </c>
      <c r="D43" s="52" t="str">
        <f>IF(C43=0,"",LOOKUP($C43,'Course List'!$C$7:$C$1067,'Course List'!D$7:D$1067))</f>
        <v>  170</v>
      </c>
      <c r="E43" s="52" t="str">
        <f>IF(C43=0,"",LOOKUP($C43,'Course List'!$C$7:$C$1067,'Course List'!E$7:E$1067))</f>
        <v> Intro to Transportation Engine</v>
      </c>
      <c r="F43" s="52">
        <f>IF(C43=0,"",LOOKUP($C43,'Course List'!$C$7:$C$1067,'Course List'!F$7:F$1067))</f>
        <v>3</v>
      </c>
      <c r="G43" s="52" t="str">
        <f>IF(C43=0,"",LOOKUP($C43,'Course List'!$C$7:$C$1067,'Course List'!G$7:G$1067))</f>
        <v>S</v>
      </c>
      <c r="H43" s="52" t="str">
        <f>IF(C43=0,"",LOOKUP($C43,'Course List'!$C$7:$C$1067,'Course List'!H$7:H$1067))</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270"/>
      <c r="B44" s="109">
        <f>B43+1</f>
        <v>7</v>
      </c>
      <c r="C44" s="111">
        <v>0</v>
      </c>
      <c r="D44" s="38" t="str">
        <f>IF(C44=0,"",LOOKUP($C44,'Course List'!$C$7:$C$1067,'Course List'!D$7:D$1067))</f>
        <v/>
      </c>
      <c r="E44" s="38" t="str">
        <f>IF(C44=0,"",LOOKUP($C44,'Course List'!$C$7:$C$1067,'Course List'!E$7:E$1067))</f>
        <v/>
      </c>
      <c r="F44" s="38" t="str">
        <f>IF(C44=0,"",LOOKUP($C44,'Course List'!$C$7:$C$1067,'Course List'!F$7:F$1067))</f>
        <v/>
      </c>
      <c r="G44" s="38" t="str">
        <f>IF(C44=0,"",LOOKUP($C44,'Course List'!$C$7:$C$1067,'Course List'!G$7:G$1067))</f>
        <v/>
      </c>
      <c r="H44" s="38" t="str">
        <f>IF(C44=0,"",LOOKUP($C44,'Course List'!$C$7:$C$1067,'Course List'!H$7:H$1067))</f>
        <v/>
      </c>
      <c r="I44" s="38"/>
      <c r="J44" s="49"/>
      <c r="K44" s="45" t="str">
        <f>IF(I44=0,"",LOOKUP(I44,NOTES!$F$8:$F$19,NOTES!$I$8:$I$19))</f>
        <v/>
      </c>
      <c r="L44" s="121"/>
      <c r="M44" s="119"/>
      <c r="N44" s="6">
        <f t="shared" si="12"/>
        <v>0</v>
      </c>
      <c r="O44" s="6">
        <f t="shared" si="13"/>
        <v>0</v>
      </c>
      <c r="P44" s="47"/>
      <c r="Q44" s="1"/>
    </row>
    <row r="45" spans="1:17" s="9" customFormat="1" ht="16" thickBot="1" x14ac:dyDescent="0.4">
      <c r="A45" s="271"/>
      <c r="B45" s="112">
        <f>B44+1</f>
        <v>8</v>
      </c>
      <c r="C45" s="39">
        <v>0</v>
      </c>
      <c r="D45" s="38" t="str">
        <f>IF(C45=0,"",LOOKUP($C45,'Course List'!$C$7:$C$1067,'Course List'!D$7:D$1067))</f>
        <v/>
      </c>
      <c r="E45" s="38" t="str">
        <f>IF(C45=0,"",LOOKUP($C45,'Course List'!$C$7:$C$1067,'Course List'!E$7:E$1067))</f>
        <v/>
      </c>
      <c r="F45" s="38" t="str">
        <f>IF(C45=0,"",LOOKUP($C45,'Course List'!$C$7:$C$1067,'Course List'!F$7:F$1067))</f>
        <v/>
      </c>
      <c r="G45" s="38" t="str">
        <f>IF(C45=0,"",LOOKUP($C45,'Course List'!$C$7:$C$1067,'Course List'!G$7:G$1067))</f>
        <v/>
      </c>
      <c r="H45" s="38" t="str">
        <f>IF(C45=0,"",LOOKUP($C45,'Course List'!$C$7:$C$1067,'Course List'!H$7:H$1067))</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269" t="s">
        <v>696</v>
      </c>
      <c r="B46" s="107"/>
      <c r="C46" s="108" t="str">
        <f>C37</f>
        <v>Semester</v>
      </c>
      <c r="D46" s="108">
        <f>D37+1</f>
        <v>5</v>
      </c>
      <c r="E46" s="108" t="str">
        <f>E37</f>
        <v>Total Credit Hours</v>
      </c>
      <c r="F46" s="108">
        <f>SUM(F47:F54)</f>
        <v>16</v>
      </c>
      <c r="G46" s="53" t="str">
        <f>G28</f>
        <v>FALL</v>
      </c>
      <c r="H46" s="53">
        <f>H37</f>
        <v>2024</v>
      </c>
      <c r="I46" s="18"/>
      <c r="J46" s="19"/>
      <c r="K46" s="21">
        <f>IF(O46=0,0,ROUND(N46/O46,2))</f>
        <v>0</v>
      </c>
      <c r="L46" s="122"/>
      <c r="M46" s="228"/>
      <c r="N46" s="12">
        <f t="shared" ref="N46:O46" si="15">SUM(N47:N54)</f>
        <v>0</v>
      </c>
      <c r="O46" s="13">
        <f t="shared" si="15"/>
        <v>0</v>
      </c>
      <c r="P46" s="3"/>
      <c r="Q46" s="2"/>
    </row>
    <row r="47" spans="1:17" s="9" customFormat="1" ht="15.5" x14ac:dyDescent="0.35">
      <c r="A47" s="270"/>
      <c r="B47" s="109">
        <v>1</v>
      </c>
      <c r="C47" s="239" t="s">
        <v>251</v>
      </c>
      <c r="D47" s="52" t="str">
        <f>IF(C47=0,"",LOOKUP($C47,'Course List'!$C$7:$C$1067,'Course List'!D$7:D$1067))</f>
        <v>  166</v>
      </c>
      <c r="E47" s="52" t="str">
        <f>IF(C47=0,"",LOOKUP($C47,'Course List'!$C$7:$C$1067,'Course List'!E$7:E$1067))</f>
        <v> Materials Engineering</v>
      </c>
      <c r="F47" s="52">
        <f>IF(C47=0,"",LOOKUP($C47,'Course List'!$C$7:$C$1067,'Course List'!F$7:F$1067))</f>
        <v>2</v>
      </c>
      <c r="G47" s="52" t="str">
        <f>IF(C47=0,"",LOOKUP($C47,'Course List'!$C$7:$C$1067,'Course List'!G$7:G$1067))</f>
        <v>F</v>
      </c>
      <c r="H47" s="52" t="str">
        <f>IF(C47=0,"",LOOKUP($C47,'Course List'!$C$7:$C$1067,'Course List'!H$7:H$1067))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270"/>
      <c r="B48" s="109">
        <f>B47+1</f>
        <v>2</v>
      </c>
      <c r="C48" s="239" t="s">
        <v>252</v>
      </c>
      <c r="D48" s="52" t="str">
        <f>IF(C48=0,"",LOOKUP($C48,'Course List'!$C$7:$C$1067,'Course List'!D$7:D$1067))</f>
        <v>  167W</v>
      </c>
      <c r="E48" s="52" t="str">
        <f>IF(C48=0,"",LOOKUP($C48,'Course List'!$C$7:$C$1067,'Course List'!E$7:E$1067))</f>
        <v> Mechanics of Materials Lab (WID)</v>
      </c>
      <c r="F48" s="52">
        <f>IF(C48=0,"",LOOKUP($C48,'Course List'!$C$7:$C$1067,'Course List'!F$7:F$1067))</f>
        <v>1</v>
      </c>
      <c r="G48" s="52" t="str">
        <f>IF(C48=0,"",LOOKUP($C48,'Course List'!$C$7:$C$1067,'Course List'!G$7:G$1067))</f>
        <v>F</v>
      </c>
      <c r="H48" s="52" t="str">
        <f>IF(C48=0,"",LOOKUP($C48,'Course List'!$C$7:$C$1067,'Course List'!H$7:H$1067))</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270"/>
      <c r="B49" s="109">
        <f t="shared" ref="B49:B51" si="18">B48+1</f>
        <v>3</v>
      </c>
      <c r="C49" s="52" t="s">
        <v>811</v>
      </c>
      <c r="D49" s="52" t="str">
        <f>IF(C49=0,"",LOOKUP($C49,'Course List'!$C$7:$C$1067,'Course List'!D$7:D$1067))</f>
        <v>---</v>
      </c>
      <c r="E49" s="52" t="str">
        <f>IF(C49=0,"",LOOKUP($C49,'Course List'!$C$7:$C$1067,'Course List'!E$7:E$1067))</f>
        <v> Structural Analysis (w 2-hr recitation)</v>
      </c>
      <c r="F49" s="52">
        <f>IF(C49=0,"",LOOKUP($C49,'Course List'!$C$7:$C$1067,'Course List'!F$7:F$1067))</f>
        <v>3</v>
      </c>
      <c r="G49" s="52" t="str">
        <f>IF(C49=0,"",LOOKUP($C49,'Course List'!$C$7:$C$1067,'Course List'!G$7:G$1067))</f>
        <v>F</v>
      </c>
      <c r="H49" s="52" t="str">
        <f>IF(C49=0,"",LOOKUP($C49,'Course List'!$C$7:$C$1067,'Course List'!H$7:H$1067))</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270"/>
      <c r="B50" s="109">
        <f t="shared" si="18"/>
        <v>4</v>
      </c>
      <c r="C50" s="52" t="s">
        <v>751</v>
      </c>
      <c r="D50" s="52" t="str">
        <f>IF(C50=0,"",LOOKUP($C50,'Course List'!$C$7:$C$1067,'Course List'!D$7:D$1067))</f>
        <v>  195</v>
      </c>
      <c r="E50" s="52" t="str">
        <f>IF(C50=0,"",LOOKUP($C50,'Course List'!$C$7:$C$1067,'Course List'!E$7:E$1067))</f>
        <v> Physical Hydrology (Cross Listed CE 6604)</v>
      </c>
      <c r="F50" s="52">
        <f>IF(C50=0,"",LOOKUP($C50,'Course List'!$C$7:$C$1067,'Course List'!F$7:F$1067))</f>
        <v>3</v>
      </c>
      <c r="G50" s="52" t="str">
        <f>IF(C50=0,"",LOOKUP($C50,'Course List'!$C$7:$C$1067,'Course List'!G$7:G$1067))</f>
        <v>F</v>
      </c>
      <c r="H50" s="52" t="str">
        <f>IF(C50=0,"",LOOKUP($C50,'Course List'!$C$7:$C$1067,'Course List'!H$7:H$1067))</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4.5" customHeight="1" x14ac:dyDescent="0.35">
      <c r="A51" s="270"/>
      <c r="B51" s="109">
        <f t="shared" si="18"/>
        <v>5</v>
      </c>
      <c r="C51" s="233" t="s">
        <v>7</v>
      </c>
      <c r="D51" s="233" t="str">
        <f>IF(C51=0,"",LOOKUP($C51,'Course List'!$C$7:$C$1067,'Course List'!D$7:D$1067))</f>
        <v>---</v>
      </c>
      <c r="E51" s="233" t="str">
        <f>IF(C51=0,"",LOOKUP($C51,'Course List'!$C$7:$C$1067,'Course List'!E$7:E$1067))</f>
        <v>See the H/SS List</v>
      </c>
      <c r="F51" s="52">
        <f>IF(C51=0,"",LOOKUP($C51,'Course List'!$C$7:$C$1067,'Course List'!F$7:F$1067))</f>
        <v>3</v>
      </c>
      <c r="G51" s="52" t="str">
        <f>IF(C51=0,"",LOOKUP($C51,'Course List'!$C$7:$C$1067,'Course List'!G$7:G$1067))</f>
        <v>F &amp; S</v>
      </c>
      <c r="H51" s="52" t="str">
        <f>IF(C51=0,"",LOOKUP($C51,'Course List'!$C$7:$C$1067,'Course List'!H$7:H$1067))</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270"/>
      <c r="B52" s="109">
        <f>B51+1</f>
        <v>6</v>
      </c>
      <c r="C52" s="52" t="s">
        <v>233</v>
      </c>
      <c r="D52" s="52">
        <f>IF(C52=0,"",LOOKUP($C52,'Course List'!$C$7:$C$1067,'Course List'!D$7:D$1067))</f>
        <v>126</v>
      </c>
      <c r="E52" s="52" t="str">
        <f>IF(C52=0,"",LOOKUP($C52,'Course List'!$C$7:$C$1067,'Course List'!E$7:E$1067))</f>
        <v>Fluid Mechanics</v>
      </c>
      <c r="F52" s="52">
        <f>IF(C52=0,"",LOOKUP($C52,'Course List'!$C$7:$C$1067,'Course List'!F$7:F$1067))</f>
        <v>3</v>
      </c>
      <c r="G52" s="52" t="str">
        <f>IF(C52=0,"",LOOKUP($C52,'Course List'!$C$7:$C$1067,'Course List'!G$7:G$1067))</f>
        <v>F</v>
      </c>
      <c r="H52" s="52" t="str">
        <f>IF(C52=0,"",LOOKUP($C52,'Course List'!$C$7:$C$1067,'Course List'!H$7:H$1067))</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270"/>
      <c r="B53" s="109">
        <f>B52+1</f>
        <v>7</v>
      </c>
      <c r="C53" s="113" t="s">
        <v>886</v>
      </c>
      <c r="D53" s="52" t="str">
        <f>IF(C53=0,"",LOOKUP($C53,'Course List'!$C$7:$C$1067,'Course List'!D$7:D$1067))</f>
        <v>---</v>
      </c>
      <c r="E53" s="52" t="str">
        <f>IF(C53=0,"",LOOKUP($C53,'Course List'!$C$7:$C$1067,'Course List'!E$7:E$1067))</f>
        <v>Fluid Mechanics Lab</v>
      </c>
      <c r="F53" s="52">
        <f>IF(C53=0,"",LOOKUP($C53,'Course List'!$C$7:$C$1067,'Course List'!F$7:F$1067))</f>
        <v>1</v>
      </c>
      <c r="G53" s="52" t="str">
        <f>IF(C53=0,"",LOOKUP($C53,'Course List'!$C$7:$C$1067,'Course List'!G$7:G$1067))</f>
        <v>F</v>
      </c>
      <c r="H53" s="52" t="str">
        <f>IF(C53=0,"",LOOKUP($C53,'Course List'!$C$7:$C$1067,'Course List'!H$7:H$1067))</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270"/>
      <c r="B54" s="112">
        <f>B53+1</f>
        <v>8</v>
      </c>
      <c r="C54" s="39">
        <v>0</v>
      </c>
      <c r="D54" s="38" t="str">
        <f>IF(C54=0,"",LOOKUP($C54,'Course List'!$C$7:$C$1067,'Course List'!D$7:D$1067))</f>
        <v/>
      </c>
      <c r="E54" s="38" t="str">
        <f>IF(C54=0,"",LOOKUP($C54,'Course List'!$C$7:$C$1067,'Course List'!E$7:E$1067))</f>
        <v/>
      </c>
      <c r="F54" s="38" t="str">
        <f>IF(C54=0,"",LOOKUP($C54,'Course List'!$C$7:$C$1067,'Course List'!F$7:F$1067))</f>
        <v/>
      </c>
      <c r="G54" s="38" t="str">
        <f>IF(C54=0,"",LOOKUP($C54,'Course List'!$C$7:$C$1067,'Course List'!G$7:G$1067))</f>
        <v/>
      </c>
      <c r="H54" s="38" t="str">
        <f>IF(C54=0,"",LOOKUP($C54,'Course List'!$C$7:$C$1067,'Course List'!H$7:H$1067))</f>
        <v/>
      </c>
      <c r="I54" s="38"/>
      <c r="J54" s="49"/>
      <c r="K54" s="45" t="str">
        <f>IF(I54=0,"",LOOKUP(I54,NOTES!$F$8:$F$19,NOTES!$I$8:$I$19))</f>
        <v/>
      </c>
      <c r="L54" s="121"/>
      <c r="M54" s="119"/>
      <c r="N54" s="6">
        <f t="shared" si="16"/>
        <v>0</v>
      </c>
      <c r="O54" s="6">
        <f t="shared" si="17"/>
        <v>0</v>
      </c>
      <c r="P54" s="47"/>
      <c r="Q54" s="1"/>
    </row>
    <row r="55" spans="1:17" s="9" customFormat="1" ht="16" thickBot="1" x14ac:dyDescent="0.4">
      <c r="A55" s="270"/>
      <c r="B55" s="107"/>
      <c r="C55" s="108" t="str">
        <f>C46</f>
        <v>Semester</v>
      </c>
      <c r="D55" s="108">
        <f>D46+1</f>
        <v>6</v>
      </c>
      <c r="E55" s="108" t="str">
        <f>E46</f>
        <v>Total Credit Hours</v>
      </c>
      <c r="F55" s="108">
        <f>SUM(F56:F63)</f>
        <v>15</v>
      </c>
      <c r="G55" s="53" t="str">
        <f>G37</f>
        <v>SPRING</v>
      </c>
      <c r="H55" s="53">
        <f>H46+1</f>
        <v>2025</v>
      </c>
      <c r="I55" s="18"/>
      <c r="J55" s="19"/>
      <c r="K55" s="21">
        <f>IF(O55=0,0,ROUND(N55/O55,2))</f>
        <v>0</v>
      </c>
      <c r="L55" s="122"/>
      <c r="M55" s="228"/>
      <c r="N55" s="12">
        <f t="shared" ref="N55:O55" si="19">SUM(N56:N63)</f>
        <v>0</v>
      </c>
      <c r="O55" s="13">
        <f t="shared" si="19"/>
        <v>0</v>
      </c>
      <c r="P55" s="3"/>
      <c r="Q55" s="2"/>
    </row>
    <row r="56" spans="1:17" s="9" customFormat="1" ht="15.5" x14ac:dyDescent="0.35">
      <c r="A56" s="270"/>
      <c r="B56" s="109">
        <v>1</v>
      </c>
      <c r="C56" s="52" t="s">
        <v>255</v>
      </c>
      <c r="D56" s="52" t="str">
        <f>IF(C56=0,"",LOOKUP($C56,'Course List'!$C$7:$C$1067,'Course List'!D$7:D$1067))</f>
        <v>  192</v>
      </c>
      <c r="E56" s="52" t="str">
        <f>IF(C56=0,"",LOOKUP($C56,'Course List'!$C$7:$C$1067,'Course List'!E$7:E$1067))</f>
        <v> Reinforced Concrete Structures</v>
      </c>
      <c r="F56" s="52">
        <f>IF(C56=0,"",LOOKUP($C56,'Course List'!$C$7:$C$1067,'Course List'!F$7:F$1067))</f>
        <v>3</v>
      </c>
      <c r="G56" s="52" t="str">
        <f>IF(C56=0,"",LOOKUP($C56,'Course List'!$C$7:$C$1067,'Course List'!G$7:G$1067))</f>
        <v>S</v>
      </c>
      <c r="H56" s="52" t="str">
        <f>IF(C56=0,"",LOOKUP($C56,'Course List'!$C$7:$C$1067,'Course List'!H$7:H$1067))</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270"/>
      <c r="B57" s="109">
        <f>B56+1</f>
        <v>2</v>
      </c>
      <c r="C57" s="110" t="s">
        <v>732</v>
      </c>
      <c r="D57" s="52" t="str">
        <f>IF(C57=0,"",LOOKUP($C57,'Course List'!$C$7:$C$1067,'Course List'!D$7:D$1067))</f>
        <v>---</v>
      </c>
      <c r="E57" s="52" t="str">
        <f>IF(C57=0,"",LOOKUP($C57,'Course List'!$C$7:$C$1067,'Course List'!E$7:E$1067))</f>
        <v> Reinforced Concrete Project</v>
      </c>
      <c r="F57" s="52">
        <f>IF(C57=0,"",LOOKUP($C57,'Course List'!$C$7:$C$1067,'Course List'!F$7:F$1067))</f>
        <v>1</v>
      </c>
      <c r="G57" s="52" t="str">
        <f>IF(C57=0,"",LOOKUP($C57,'Course List'!$C$7:$C$1067,'Course List'!G$7:G$1067))</f>
        <v>S</v>
      </c>
      <c r="H57" s="52" t="str">
        <f>IF(C57=0,"",LOOKUP($C57,'Course List'!$C$7:$C$1067,'Course List'!H$7:H$1067))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270"/>
      <c r="B58" s="109">
        <f t="shared" ref="B58:B60" si="22">B57+1</f>
        <v>3</v>
      </c>
      <c r="C58" s="52" t="s">
        <v>256</v>
      </c>
      <c r="D58" s="52" t="str">
        <f>IF(C58=0,"",LOOKUP($C58,'Course List'!$C$7:$C$1067,'Course List'!D$7:D$1067))</f>
        <v>  194</v>
      </c>
      <c r="E58" s="52" t="str">
        <f>IF(C58=0,"",LOOKUP($C58,'Course List'!$C$7:$C$1067,'Course List'!E$7:E$1067))</f>
        <v>Environmental Engineering Design: Drinking Water Treatment</v>
      </c>
      <c r="F58" s="52">
        <f>IF(C58=0,"",LOOKUP($C58,'Course List'!$C$7:$C$1067,'Course List'!F$7:F$1067))</f>
        <v>3</v>
      </c>
      <c r="G58" s="52" t="str">
        <f>IF(C58=0,"",LOOKUP($C58,'Course List'!$C$7:$C$1067,'Course List'!G$7:G$1067))</f>
        <v>S</v>
      </c>
      <c r="H58" s="52" t="str">
        <f>IF(C58=0,"",LOOKUP($C58,'Course List'!$C$7:$C$1067,'Course List'!H$7:H$1067))</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270"/>
      <c r="B59" s="109">
        <f t="shared" si="22"/>
        <v>4</v>
      </c>
      <c r="C59" s="52" t="s">
        <v>257</v>
      </c>
      <c r="D59" s="52" t="str">
        <f>IF(C59=0,"",LOOKUP($C59,'Course List'!$C$7:$C$1067,'Course List'!D$7:D$1067))</f>
        <v>  189</v>
      </c>
      <c r="E59" s="52" t="str">
        <f>IF(C59=0,"",LOOKUP($C59,'Course List'!$C$7:$C$1067,'Course List'!E$7:E$1067))</f>
        <v> Environmental Engineering Lab</v>
      </c>
      <c r="F59" s="52">
        <f>IF(C59=0,"",LOOKUP($C59,'Course List'!$C$7:$C$1067,'Course List'!F$7:F$1067))</f>
        <v>1</v>
      </c>
      <c r="G59" s="52" t="str">
        <f>IF(C59=0,"",LOOKUP($C59,'Course List'!$C$7:$C$1067,'Course List'!G$7:G$1067))</f>
        <v>S</v>
      </c>
      <c r="H59" s="52" t="str">
        <f>IF(C59=0,"",LOOKUP($C59,'Course List'!$C$7:$C$1067,'Course List'!H$7:H$1067))</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270"/>
      <c r="B60" s="109">
        <f t="shared" si="22"/>
        <v>5</v>
      </c>
      <c r="C60" s="52" t="s">
        <v>258</v>
      </c>
      <c r="D60" s="52" t="str">
        <f>IF(C60=0,"",LOOKUP($C60,'Course List'!$C$7:$C$1067,'Course List'!D$7:D$1067))</f>
        <v>  193</v>
      </c>
      <c r="E60" s="52" t="str">
        <f>IF(C60=0,"",LOOKUP($C60,'Course List'!$C$7:$C$1067,'Course List'!E$7:E$1067))</f>
        <v> Hydraulics of Open Channel Flow</v>
      </c>
      <c r="F60" s="52">
        <f>IF(C60=0,"",LOOKUP($C60,'Course List'!$C$7:$C$1067,'Course List'!F$7:F$1067))</f>
        <v>3</v>
      </c>
      <c r="G60" s="52" t="str">
        <f>IF(C60=0,"",LOOKUP($C60,'Course List'!$C$7:$C$1067,'Course List'!G$7:G$1067))</f>
        <v>S</v>
      </c>
      <c r="H60" s="52" t="str">
        <f>IF(C60=0,"",LOOKUP($C60,'Course List'!$C$7:$C$1067,'Course List'!H$7:H$1067))</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270"/>
      <c r="B61" s="109">
        <f>B60+1</f>
        <v>6</v>
      </c>
      <c r="C61" s="52" t="s">
        <v>259</v>
      </c>
      <c r="D61" s="52" t="str">
        <f>IF(C61=0,"",LOOKUP($C61,'Course List'!$C$7:$C$1067,'Course List'!D$7:D$1067))</f>
        <v>  188</v>
      </c>
      <c r="E61" s="52" t="str">
        <f>IF(C61=0,"",LOOKUP($C61,'Course List'!$C$7:$C$1067,'Course List'!E$7:E$1067))</f>
        <v> Hydraulics Laboratory</v>
      </c>
      <c r="F61" s="52">
        <f>IF(C61=0,"",LOOKUP($C61,'Course List'!$C$7:$C$1067,'Course List'!F$7:F$1067))</f>
        <v>1</v>
      </c>
      <c r="G61" s="52" t="str">
        <f>IF(C61=0,"",LOOKUP($C61,'Course List'!$C$7:$C$1067,'Course List'!G$7:G$1067))</f>
        <v>S</v>
      </c>
      <c r="H61" s="52" t="str">
        <f>IF(C61=0,"",LOOKUP($C61,'Course List'!$C$7:$C$1067,'Course List'!H$7:H$1067))</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270"/>
      <c r="B62" s="109">
        <f>B61+1</f>
        <v>7</v>
      </c>
      <c r="C62" s="234" t="s">
        <v>923</v>
      </c>
      <c r="D62" s="233" t="str">
        <f>IF(C62=0,"",LOOKUP($C62,'Course List'!$C$7:$C$1067,'Course List'!D$7:D$1067))</f>
        <v>---</v>
      </c>
      <c r="E62" s="233" t="str">
        <f>IF(C62=0,"",LOOKUP($C62,'Course List'!$C$7:$C$1067,'Course List'!E$7:E$1067))</f>
        <v>See the H/SS List</v>
      </c>
      <c r="F62" s="52">
        <f>IF(C62=0,"",LOOKUP($C62,'Course List'!$C$7:$C$1067,'Course List'!F$7:F$1067))</f>
        <v>3</v>
      </c>
      <c r="G62" s="52" t="str">
        <f>IF(C62=0,"",LOOKUP($C62,'Course List'!$C$7:$C$1067,'Course List'!G$7:G$1067))</f>
        <v>F &amp; S</v>
      </c>
      <c r="H62" s="52" t="str">
        <f>IF(C62=0,"",LOOKUP($C62,'Course List'!$C$7:$C$1067,'Course List'!H$7:H$1067))</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271"/>
      <c r="B63" s="112">
        <f>B62+1</f>
        <v>8</v>
      </c>
      <c r="C63" s="39">
        <v>0</v>
      </c>
      <c r="D63" s="38" t="str">
        <f>IF(C63=0,"",LOOKUP($C63,'Course List'!$C$7:$C$1067,'Course List'!D$7:D$1067))</f>
        <v/>
      </c>
      <c r="E63" s="38" t="str">
        <f>IF(C63=0,"",LOOKUP($C63,'Course List'!$C$7:$C$1067,'Course List'!E$7:E$1067))</f>
        <v/>
      </c>
      <c r="F63" s="38" t="str">
        <f>IF(C63=0,"",LOOKUP($C63,'Course List'!$C$7:$C$1067,'Course List'!F$7:F$1067))</f>
        <v/>
      </c>
      <c r="G63" s="38" t="str">
        <f>IF(C63=0,"",LOOKUP($C63,'Course List'!$C$7:$C$1067,'Course List'!G$7:G$1067))</f>
        <v/>
      </c>
      <c r="H63" s="38" t="str">
        <f>IF(C63=0,"",LOOKUP($C63,'Course List'!$C$7:$C$1067,'Course List'!H$7:H$1067))</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269" t="s">
        <v>697</v>
      </c>
      <c r="B64" s="107"/>
      <c r="C64" s="108" t="str">
        <f>C55</f>
        <v>Semester</v>
      </c>
      <c r="D64" s="108">
        <f>D55+1</f>
        <v>7</v>
      </c>
      <c r="E64" s="108" t="str">
        <f>E55</f>
        <v>Total Credit Hours</v>
      </c>
      <c r="F64" s="108">
        <f>SUM(F65:F72)</f>
        <v>13</v>
      </c>
      <c r="G64" s="53" t="str">
        <f>G46</f>
        <v>FALL</v>
      </c>
      <c r="H64" s="53">
        <f>H55</f>
        <v>2025</v>
      </c>
      <c r="I64" s="18"/>
      <c r="J64" s="19"/>
      <c r="K64" s="21">
        <f>IF(O64=0,0,ROUND(N64/O64,2))</f>
        <v>0</v>
      </c>
      <c r="L64" s="122"/>
      <c r="M64" s="228"/>
      <c r="N64" s="12">
        <f>SUM(N65:N72)-N66</f>
        <v>0</v>
      </c>
      <c r="O64" s="12">
        <f>SUM(O65:O72)-O66</f>
        <v>0</v>
      </c>
      <c r="P64" s="3"/>
      <c r="Q64" s="2"/>
    </row>
    <row r="65" spans="1:17" s="9" customFormat="1" ht="15.5" x14ac:dyDescent="0.35">
      <c r="A65" s="270"/>
      <c r="B65" s="109">
        <v>1</v>
      </c>
      <c r="C65" s="52" t="s">
        <v>261</v>
      </c>
      <c r="D65" s="52" t="str">
        <f>IF(C65=0,"",LOOKUP($C65,'Course List'!$C$7:$C$1067,'Course List'!D$7:D$1067))</f>
        <v>  191</v>
      </c>
      <c r="E65" s="52" t="str">
        <f>IF(C65=0,"",LOOKUP($C65,'Course List'!$C$7:$C$1067,'Course List'!E$7:E$1067))</f>
        <v> Metal Structures</v>
      </c>
      <c r="F65" s="52">
        <f>IF(C65=0,"",LOOKUP($C65,'Course List'!$C$7:$C$1067,'Course List'!F$7:F$1067))</f>
        <v>3</v>
      </c>
      <c r="G65" s="52" t="str">
        <f>IF(C65=0,"",LOOKUP($C65,'Course List'!$C$7:$C$1067,'Course List'!G$7:G$1067))</f>
        <v>F</v>
      </c>
      <c r="H65" s="52" t="str">
        <f>IF(C65=0,"",LOOKUP($C65,'Course List'!$C$7:$C$1067,'Course List'!H$7:H$1067))</f>
        <v>Prerequisite: CE 3250</v>
      </c>
      <c r="I65" s="38"/>
      <c r="J65" s="49"/>
      <c r="K65" s="44" t="str">
        <f>IF(I65=0,"",LOOKUP(I65,NOTES!$F$8:$F$19,NOTES!$I$8:$I$19))</f>
        <v/>
      </c>
      <c r="L65" s="120"/>
      <c r="M65" s="119"/>
      <c r="N65" s="6">
        <f t="shared" ref="N65" si="23">IF(F65=0,0,IF(I65=0,0,K65*F65))</f>
        <v>0</v>
      </c>
      <c r="O65" s="6">
        <f t="shared" ref="O65" si="24">IF(I65=0,0,F65)</f>
        <v>0</v>
      </c>
      <c r="P65" s="47"/>
      <c r="Q65" s="1"/>
    </row>
    <row r="66" spans="1:17" s="9" customFormat="1" ht="19.899999999999999" customHeight="1" x14ac:dyDescent="0.35">
      <c r="A66" s="270"/>
      <c r="B66" s="109">
        <f>B65+1</f>
        <v>2</v>
      </c>
      <c r="C66" s="110" t="s">
        <v>263</v>
      </c>
      <c r="D66" s="52" t="str">
        <f>IF(C66=0,"",LOOKUP($C66,'Course List'!$C$7:$C$1067,'Course List'!D$7:D$1067))</f>
        <v>  168</v>
      </c>
      <c r="E66" s="52" t="str">
        <f>IF(C66=0,"",LOOKUP($C66,'Course List'!$C$7:$C$1067,'Course List'!E$7:E$1067))</f>
        <v> Intro-Geotechnical Engineering</v>
      </c>
      <c r="F66" s="52">
        <f>IF(C66=0,"",LOOKUP($C66,'Course List'!$C$7:$C$1067,'Course List'!F$7:F$1067))</f>
        <v>3</v>
      </c>
      <c r="G66" s="52" t="str">
        <f>IF(C66=0,"",LOOKUP($C66,'Course List'!$C$7:$C$1067,'Course List'!G$7:G$1067))</f>
        <v>F</v>
      </c>
      <c r="H66" s="52" t="str">
        <f>IF(C66=0,"",LOOKUP($C66,'Course List'!$C$7:$C$1067,'Course List'!H$7:H$1067))</f>
        <v>Prerequisites: CE 2220, CHEM 1111 and MAE 3126</v>
      </c>
      <c r="I66" s="38"/>
      <c r="J66" s="49"/>
      <c r="K66" s="45" t="str">
        <f>IF(I66=0,"",LOOKUP(I66,NOTES!$F$8:$F$19,NOTES!$I$8:$I$19))</f>
        <v/>
      </c>
      <c r="L66" s="121"/>
      <c r="M66" s="119"/>
      <c r="N66" s="6">
        <f>IF(F66=0,0,IF(I66=0,0,K66*F66))</f>
        <v>0</v>
      </c>
      <c r="O66" s="6">
        <f t="shared" ref="O66:O72" si="25">IF(I66=0,0,F66)</f>
        <v>0</v>
      </c>
      <c r="P66" s="47"/>
      <c r="Q66" s="1"/>
    </row>
    <row r="67" spans="1:17" s="9" customFormat="1" ht="15.5" x14ac:dyDescent="0.35">
      <c r="A67" s="270"/>
      <c r="B67" s="109">
        <f t="shared" ref="B67:B69" si="26">B66+1</f>
        <v>3</v>
      </c>
      <c r="C67" s="110" t="s">
        <v>264</v>
      </c>
      <c r="D67" s="52" t="str">
        <f>IF(C67=0,"",LOOKUP($C67,'Course List'!$C$7:$C$1067,'Course List'!D$7:D$1067))</f>
        <v>  185</v>
      </c>
      <c r="E67" s="52" t="str">
        <f>IF(C67=0,"",LOOKUP($C67,'Course List'!$C$7:$C$1067,'Course List'!E$7:E$1067))</f>
        <v> Geotechnical Engineering Lab</v>
      </c>
      <c r="F67" s="52">
        <f>IF(C67=0,"",LOOKUP($C67,'Course List'!$C$7:$C$1067,'Course List'!F$7:F$1067))</f>
        <v>1</v>
      </c>
      <c r="G67" s="52" t="str">
        <f>IF(C67=0,"",LOOKUP($C67,'Course List'!$C$7:$C$1067,'Course List'!G$7:G$1067))</f>
        <v>F</v>
      </c>
      <c r="H67" s="52" t="str">
        <f>IF(C67=0,"",LOOKUP($C67,'Course List'!$C$7:$C$1067,'Course List'!H$7:H$1067))</f>
        <v>Prerequisite or corequisite: CE 4410</v>
      </c>
      <c r="I67" s="38"/>
      <c r="J67" s="49"/>
      <c r="K67" s="45" t="str">
        <f>IF(I67=0,"",LOOKUP(I67,NOTES!$F$8:$F$19,NOTES!$I$8:$I$19))</f>
        <v/>
      </c>
      <c r="L67" s="121"/>
      <c r="M67" s="119"/>
      <c r="N67" s="6">
        <f t="shared" ref="N67:N72" si="27">IF(F67=0,0,IF(I67=0,0,K67*F67))</f>
        <v>0</v>
      </c>
      <c r="O67" s="6">
        <f t="shared" si="25"/>
        <v>0</v>
      </c>
      <c r="P67" s="47"/>
      <c r="Q67" s="1"/>
    </row>
    <row r="68" spans="1:17" s="9" customFormat="1" ht="32.5" customHeight="1" x14ac:dyDescent="0.35">
      <c r="A68" s="270"/>
      <c r="B68" s="109">
        <f t="shared" si="26"/>
        <v>4</v>
      </c>
      <c r="C68" s="110" t="s">
        <v>265</v>
      </c>
      <c r="D68" s="52" t="str">
        <f>IF(C68=0,"",LOOKUP($C68,'Course List'!$C$7:$C$1067,'Course List'!D$7:D$1067))</f>
        <v>  197</v>
      </c>
      <c r="E68" s="52" t="str">
        <f>IF(C68=0,"",LOOKUP($C68,'Course List'!$C$7:$C$1067,'Course List'!E$7:E$1067))</f>
        <v>Waste Water Treatment Design &amp; Use (Cross Listed CE 6504)</v>
      </c>
      <c r="F68" s="52">
        <f>IF(C68=0,"",LOOKUP($C68,'Course List'!$C$7:$C$1067,'Course List'!F$7:F$1067))</f>
        <v>3</v>
      </c>
      <c r="G68" s="52" t="str">
        <f>IF(C68=0,"",LOOKUP($C68,'Course List'!$C$7:$C$1067,'Course List'!G$7:G$1067))</f>
        <v>F</v>
      </c>
      <c r="H68" s="52" t="str">
        <f>IF(C68=0,"",LOOKUP($C68,'Course List'!$C$7:$C$1067,'Course List'!H$7:H$1067))</f>
        <v>Prerequisites: CE 3520. Credit cannot be earned for this course and CE 6504</v>
      </c>
      <c r="I68" s="38"/>
      <c r="J68" s="49"/>
      <c r="K68" s="45" t="str">
        <f>IF(I68=0,"",LOOKUP(I68,NOTES!$F$8:$F$19,NOTES!$I$8:$I$19))</f>
        <v/>
      </c>
      <c r="L68" s="121"/>
      <c r="M68" s="119"/>
      <c r="N68" s="6">
        <f t="shared" si="27"/>
        <v>0</v>
      </c>
      <c r="O68" s="6">
        <f t="shared" si="25"/>
        <v>0</v>
      </c>
      <c r="P68" s="47"/>
      <c r="Q68" s="1"/>
    </row>
    <row r="69" spans="1:17" s="9" customFormat="1" ht="15.5" x14ac:dyDescent="0.35">
      <c r="A69" s="270"/>
      <c r="B69" s="109">
        <f t="shared" si="26"/>
        <v>5</v>
      </c>
      <c r="C69" s="226" t="s">
        <v>659</v>
      </c>
      <c r="D69" s="226" t="str">
        <f>IF(C69=0,"",LOOKUP($C69,'Course List'!$C$7:$C$1067,'Course List'!D$7:D$1067))</f>
        <v>---</v>
      </c>
      <c r="E69" s="226" t="str">
        <f>IF(C69=0,"",LOOKUP($C69,'Course List'!$C$7:$C$1067,'Course List'!E$7:E$1067))</f>
        <v>See the CE Eng. Elective List Below</v>
      </c>
      <c r="F69" s="52">
        <f>IF(C69=0,"",LOOKUP($C69,'Course List'!$C$7:$C$1067,'Course List'!F$7:F$1067))</f>
        <v>3</v>
      </c>
      <c r="G69" s="52" t="str">
        <f>IF(C69=0,"",LOOKUP($C69,'Course List'!$C$7:$C$1067,'Course List'!G$7:G$1067))</f>
        <v>F &amp; S</v>
      </c>
      <c r="H69" s="52" t="str">
        <f>IF(C69=0,"",LOOKUP($C69,'Course List'!$C$7:$C$1067,'Course List'!H$7:H$1067))</f>
        <v xml:space="preserve"> ---</v>
      </c>
      <c r="I69" s="38"/>
      <c r="J69" s="49"/>
      <c r="K69" s="45" t="str">
        <f>IF(I69=0,"",LOOKUP(I69,NOTES!$F$8:$F$19,NOTES!$I$8:$I$19))</f>
        <v/>
      </c>
      <c r="L69" s="121"/>
      <c r="M69" s="119"/>
      <c r="N69" s="6">
        <f t="shared" si="27"/>
        <v>0</v>
      </c>
      <c r="O69" s="6">
        <f t="shared" si="25"/>
        <v>0</v>
      </c>
      <c r="P69" s="47"/>
      <c r="Q69" s="1"/>
    </row>
    <row r="70" spans="1:17" s="9" customFormat="1" ht="17.5" customHeight="1" x14ac:dyDescent="0.35">
      <c r="A70" s="270"/>
      <c r="B70" s="109">
        <f>B69+1</f>
        <v>6</v>
      </c>
      <c r="C70" s="52">
        <v>0</v>
      </c>
      <c r="D70" s="52" t="str">
        <f>IF(C70=0,"",LOOKUP($C70,'Course List'!$C$7:$C$1067,'Course List'!D$7:D$1067))</f>
        <v/>
      </c>
      <c r="E70" s="52" t="str">
        <f>IF(C70=0,"",LOOKUP($C70,'Course List'!$C$7:$C$1067,'Course List'!E$7:E$1067))</f>
        <v/>
      </c>
      <c r="F70" s="52" t="str">
        <f>IF(C70=0,"",LOOKUP($C70,'Course List'!$C$7:$C$1067,'Course List'!F$7:F$1067))</f>
        <v/>
      </c>
      <c r="G70" s="52" t="str">
        <f>IF(C70=0,"",LOOKUP($C70,'Course List'!$C$7:$C$1067,'Course List'!G$7:G$1067))</f>
        <v/>
      </c>
      <c r="H70" s="52" t="str">
        <f>IF(C70=0,"",LOOKUP($C70,'Course List'!$C$7:$C$1067,'Course List'!H$7:H$1067))</f>
        <v/>
      </c>
      <c r="I70" s="38"/>
      <c r="J70" s="49"/>
      <c r="K70" s="45" t="str">
        <f>IF(I70=0,"",LOOKUP(I70,NOTES!$F$8:$F$19,NOTES!$I$8:$I$19))</f>
        <v/>
      </c>
      <c r="L70" s="121"/>
      <c r="M70" s="119"/>
      <c r="N70" s="6">
        <f t="shared" si="27"/>
        <v>0</v>
      </c>
      <c r="O70" s="6">
        <f t="shared" si="25"/>
        <v>0</v>
      </c>
      <c r="P70" s="47"/>
      <c r="Q70" s="1"/>
    </row>
    <row r="71" spans="1:17" s="9" customFormat="1" ht="15.5" x14ac:dyDescent="0.35">
      <c r="A71" s="270"/>
      <c r="B71" s="109">
        <f>B70+1</f>
        <v>7</v>
      </c>
      <c r="C71" s="52">
        <v>0</v>
      </c>
      <c r="D71" s="52" t="str">
        <f>IF(C71=0,"",LOOKUP($C71,'Course List'!$C$7:$C$1067,'Course List'!D$7:D$1067))</f>
        <v/>
      </c>
      <c r="E71" s="52" t="str">
        <f>IF(C71=0,"",LOOKUP($C71,'Course List'!$C$7:$C$1067,'Course List'!E$7:E$1067))</f>
        <v/>
      </c>
      <c r="F71" s="52" t="str">
        <f>IF(C71=0,"",LOOKUP($C71,'Course List'!$C$7:$C$1067,'Course List'!F$7:F$1067))</f>
        <v/>
      </c>
      <c r="G71" s="52" t="str">
        <f>IF(C71=0,"",LOOKUP($C71,'Course List'!$C$7:$C$1067,'Course List'!G$7:G$1067))</f>
        <v/>
      </c>
      <c r="H71" s="52" t="str">
        <f>IF(C71=0,"",LOOKUP($C71,'Course List'!$C$7:$C$1067,'Course List'!H$7:H$1067))</f>
        <v/>
      </c>
      <c r="I71" s="38"/>
      <c r="J71" s="49"/>
      <c r="K71" s="45" t="str">
        <f>IF(I71=0,"",LOOKUP(I71,NOTES!$F$8:$F$19,NOTES!$I$8:$I$19))</f>
        <v/>
      </c>
      <c r="L71" s="121"/>
      <c r="M71" s="119"/>
      <c r="N71" s="6">
        <f t="shared" si="27"/>
        <v>0</v>
      </c>
      <c r="O71" s="6">
        <f t="shared" si="25"/>
        <v>0</v>
      </c>
      <c r="P71" s="47"/>
      <c r="Q71" s="1"/>
    </row>
    <row r="72" spans="1:17" s="9" customFormat="1" ht="16" thickBot="1" x14ac:dyDescent="0.4">
      <c r="A72" s="270"/>
      <c r="B72" s="112">
        <f>B71+1</f>
        <v>8</v>
      </c>
      <c r="C72" s="39">
        <v>0</v>
      </c>
      <c r="D72" s="38" t="str">
        <f>IF(C72=0,"",LOOKUP($C72,'Course List'!$C$7:$C$1067,'Course List'!D$7:D$1067))</f>
        <v/>
      </c>
      <c r="E72" s="38" t="str">
        <f>IF(C72=0,"",LOOKUP($C72,'Course List'!$C$7:$C$1067,'Course List'!E$7:E$1067))</f>
        <v/>
      </c>
      <c r="F72" s="38" t="str">
        <f>IF(C72=0,"",LOOKUP($C72,'Course List'!$C$7:$C$1067,'Course List'!F$7:F$1067))</f>
        <v/>
      </c>
      <c r="G72" s="38" t="str">
        <f>IF(C72=0,"",LOOKUP($C72,'Course List'!$C$7:$C$1067,'Course List'!G$7:G$1067))</f>
        <v/>
      </c>
      <c r="H72" s="38" t="str">
        <f>IF(C72=0,"",LOOKUP($C72,'Course List'!$C$7:$C$1067,'Course List'!H$7:H$1067))</f>
        <v/>
      </c>
      <c r="I72" s="38"/>
      <c r="J72" s="49"/>
      <c r="K72" s="45" t="str">
        <f>IF(I72=0,"",LOOKUP(I72,NOTES!$F$8:$F$19,NOTES!$I$8:$I$19))</f>
        <v/>
      </c>
      <c r="L72" s="121"/>
      <c r="M72" s="119"/>
      <c r="N72" s="6">
        <f t="shared" si="27"/>
        <v>0</v>
      </c>
      <c r="O72" s="6">
        <f t="shared" si="25"/>
        <v>0</v>
      </c>
      <c r="P72" s="47"/>
      <c r="Q72" s="1"/>
    </row>
    <row r="73" spans="1:17" s="9" customFormat="1" ht="16" thickBot="1" x14ac:dyDescent="0.4">
      <c r="A73" s="270"/>
      <c r="B73" s="107"/>
      <c r="C73" s="108" t="str">
        <f>C64</f>
        <v>Semester</v>
      </c>
      <c r="D73" s="108">
        <f>D64+1</f>
        <v>8</v>
      </c>
      <c r="E73" s="108" t="str">
        <f>E64</f>
        <v>Total Credit Hours</v>
      </c>
      <c r="F73" s="108">
        <f>SUM(F74:F81)</f>
        <v>12</v>
      </c>
      <c r="G73" s="53" t="str">
        <f>G55</f>
        <v>SPRING</v>
      </c>
      <c r="H73" s="53">
        <f>H64+1</f>
        <v>2026</v>
      </c>
      <c r="I73" s="53"/>
      <c r="J73" s="54"/>
      <c r="K73" s="21">
        <f>IF(O73=0,0,ROUND(N73/O73,2))</f>
        <v>0</v>
      </c>
      <c r="L73" s="122"/>
      <c r="M73" s="228"/>
      <c r="N73" s="12">
        <f t="shared" ref="N73:O73" si="28">SUM(N74:N81)</f>
        <v>0</v>
      </c>
      <c r="O73" s="13">
        <f t="shared" si="28"/>
        <v>0</v>
      </c>
      <c r="P73" s="3"/>
      <c r="Q73" s="2"/>
    </row>
    <row r="74" spans="1:17" s="9" customFormat="1" ht="15.75" customHeight="1" x14ac:dyDescent="0.35">
      <c r="A74" s="270"/>
      <c r="B74" s="109">
        <v>1</v>
      </c>
      <c r="C74" s="239" t="s">
        <v>907</v>
      </c>
      <c r="D74" s="52" t="str">
        <f>IF(C74=0,"",LOOKUP($C74,'Course List'!$C$7:$C$1067,'Course List'!D$7:D$1067))</f>
        <v>  272</v>
      </c>
      <c r="E74" s="52" t="str">
        <f>IF(C74=0,"",LOOKUP($C74,'Course List'!$C$7:$C$1067,'Course List'!E$7:E$1067))</f>
        <v> Traffic Engin &amp; Highway Safety (Cross listed as CE 6721)</v>
      </c>
      <c r="F74" s="52">
        <f>IF(C74=0,"",LOOKUP($C74,'Course List'!$C$7:$C$1067,'Course List'!F$7:F$1067))</f>
        <v>3</v>
      </c>
      <c r="G74" s="52" t="str">
        <f>IF(C74=0,"",LOOKUP($C74,'Course List'!$C$7:$C$1067,'Course List'!G$7:G$1067))</f>
        <v>F</v>
      </c>
      <c r="H74" s="52" t="str">
        <f>IF(C74=0,"",LOOKUP($C74,'Course List'!$C$7:$C$1067,'Course List'!H$7:H$1067))</f>
        <v>Credit cannot be earned for this course and CE 6721</v>
      </c>
      <c r="I74" s="38"/>
      <c r="J74" s="49"/>
      <c r="K74" s="44" t="str">
        <f>IF(I74=0,"",LOOKUP(I74,NOTES!$F$8:$F$19,NOTES!$I$8:$I$19))</f>
        <v/>
      </c>
      <c r="L74" s="236" t="s">
        <v>908</v>
      </c>
      <c r="M74" s="119"/>
      <c r="N74" s="6">
        <f>IF(F74=0,0,IF(I74=0,0,K74*F74))</f>
        <v>0</v>
      </c>
      <c r="O74" s="6">
        <f t="shared" ref="O74:O81" si="29">IF(I74=0,0,F74)</f>
        <v>0</v>
      </c>
      <c r="P74" s="47"/>
      <c r="Q74" s="1"/>
    </row>
    <row r="75" spans="1:17" s="9" customFormat="1" ht="36.65" customHeight="1" x14ac:dyDescent="0.35">
      <c r="A75" s="270"/>
      <c r="B75" s="109">
        <f>B74+1</f>
        <v>2</v>
      </c>
      <c r="C75" s="110" t="s">
        <v>735</v>
      </c>
      <c r="D75" s="52" t="str">
        <f>IF(C75=0,"",LOOKUP($C75,'Course List'!$C$7:$C$1067,'Course List'!D$7:D$1067))</f>
        <v>---</v>
      </c>
      <c r="E75" s="52" t="str">
        <f>IF(C75=0,"",LOOKUP($C75,'Course List'!$C$7:$C$1067,'Course List'!E$7:E$1067))</f>
        <v>Select one of the following courses: EMSE 6410, EMSE 3820, SUST 2002, PHIL 2281</v>
      </c>
      <c r="F75" s="52">
        <f>IF(C75=0,"",LOOKUP($C75,'Course List'!$C$7:$C$1067,'Course List'!F$7:F$1067))</f>
        <v>3</v>
      </c>
      <c r="G75" s="52" t="str">
        <f>IF(C75=0,"",LOOKUP($C75,'Course List'!$C$7:$C$1067,'Course List'!G$7:G$1067))</f>
        <v>F &amp; S</v>
      </c>
      <c r="H75" s="52" t="str">
        <f>IF(C75=0,"",LOOKUP($C75,'Course List'!$C$7:$C$1067,'Course List'!H$7:H$1067))</f>
        <v xml:space="preserve">See prerequisites of the selected course on the GW bulletin </v>
      </c>
      <c r="I75" s="38"/>
      <c r="J75" s="49"/>
      <c r="K75" s="45" t="str">
        <f>IF(I75=0,"",LOOKUP(I75,NOTES!$F$8:$F$19,NOTES!$I$8:$I$19))</f>
        <v/>
      </c>
      <c r="L75" s="121"/>
      <c r="M75" s="119"/>
      <c r="N75" s="6">
        <f t="shared" ref="N75:N81" si="30">IF(F75=0,0,IF(I75=0,0,K75*F75))</f>
        <v>0</v>
      </c>
      <c r="O75" s="6">
        <f t="shared" si="29"/>
        <v>0</v>
      </c>
      <c r="P75" s="47"/>
      <c r="Q75" s="1"/>
    </row>
    <row r="76" spans="1:17" s="9" customFormat="1" ht="15.5" x14ac:dyDescent="0.35">
      <c r="A76" s="270"/>
      <c r="B76" s="109">
        <f t="shared" ref="B76:B78" si="31">B75+1</f>
        <v>3</v>
      </c>
      <c r="C76" s="233" t="s">
        <v>743</v>
      </c>
      <c r="D76" s="233" t="str">
        <f>IF(C76=0,"",LOOKUP($C76,'Course List'!$C$7:$C$1067,'Course List'!D$7:D$1067))</f>
        <v>---</v>
      </c>
      <c r="E76" s="233" t="str">
        <f>IF(C76=0,"",LOOKUP($C76,'Course List'!$C$7:$C$1067,'Course List'!E$7:E$1067))</f>
        <v>Ethics in Business and the Professions</v>
      </c>
      <c r="F76" s="52">
        <f>IF(C76=0,"",LOOKUP($C76,'Course List'!$C$7:$C$1067,'Course List'!F$7:F$1067))</f>
        <v>3</v>
      </c>
      <c r="G76" s="52" t="str">
        <f>IF(C76=0,"",LOOKUP($C76,'Course List'!$C$7:$C$1067,'Course List'!G$7:G$1067))</f>
        <v>F &amp; S</v>
      </c>
      <c r="H76" s="52" t="str">
        <f>IF(C76=0,"",LOOKUP($C76,'Course List'!$C$7:$C$1067,'Course List'!H$7:H$1067))</f>
        <v xml:space="preserve"> ---</v>
      </c>
      <c r="I76" s="38"/>
      <c r="J76" s="49"/>
      <c r="K76" s="45" t="str">
        <f>IF(I76=0,"",LOOKUP(I76,NOTES!$F$8:$F$19,NOTES!$I$8:$I$19))</f>
        <v/>
      </c>
      <c r="L76" s="121"/>
      <c r="M76" s="119"/>
      <c r="N76" s="6">
        <f t="shared" si="30"/>
        <v>0</v>
      </c>
      <c r="O76" s="6">
        <f t="shared" si="29"/>
        <v>0</v>
      </c>
      <c r="P76" s="47"/>
      <c r="Q76" s="1"/>
    </row>
    <row r="77" spans="1:17" s="9" customFormat="1" ht="15.65" customHeight="1" x14ac:dyDescent="0.35">
      <c r="A77" s="270"/>
      <c r="B77" s="109">
        <f t="shared" si="31"/>
        <v>4</v>
      </c>
      <c r="C77" s="226" t="s">
        <v>659</v>
      </c>
      <c r="D77" s="226" t="str">
        <f>IF(C77=0,"",LOOKUP($C77,'Course List'!$C$7:$C$1067,'Course List'!D$7:D$1067))</f>
        <v>---</v>
      </c>
      <c r="E77" s="226" t="str">
        <f>IF(C77=0,"",LOOKUP($C77,'Course List'!$C$7:$C$1067,'Course List'!E$7:E$1067))</f>
        <v>See the CE Eng. Elective List Below</v>
      </c>
      <c r="F77" s="52">
        <f>IF(C77=0,"",LOOKUP($C77,'Course List'!$C$7:$C$1067,'Course List'!F$7:F$1067))</f>
        <v>3</v>
      </c>
      <c r="G77" s="52" t="str">
        <f>IF(C77=0,"",LOOKUP($C77,'Course List'!$C$7:$C$1067,'Course List'!G$7:G$1067))</f>
        <v>F &amp; S</v>
      </c>
      <c r="H77" s="52" t="str">
        <f>IF(C77=0,"",LOOKUP($C77,'Course List'!$C$7:$C$1067,'Course List'!H$7:H$1067))</f>
        <v xml:space="preserve"> ---</v>
      </c>
      <c r="I77" s="38"/>
      <c r="J77" s="49"/>
      <c r="K77" s="45" t="str">
        <f>IF(I77=0,"",LOOKUP(I77,NOTES!$F$8:$F$19,NOTES!$I$8:$I$19))</f>
        <v/>
      </c>
      <c r="L77" s="121"/>
      <c r="M77" s="119"/>
      <c r="N77" s="6">
        <f t="shared" si="30"/>
        <v>0</v>
      </c>
      <c r="O77" s="6">
        <f t="shared" si="29"/>
        <v>0</v>
      </c>
      <c r="P77" s="47"/>
      <c r="Q77" s="1"/>
    </row>
    <row r="78" spans="1:17" s="9" customFormat="1" ht="16.899999999999999" customHeight="1" x14ac:dyDescent="0.35">
      <c r="A78" s="270"/>
      <c r="B78" s="109">
        <f t="shared" si="31"/>
        <v>5</v>
      </c>
      <c r="C78" s="38">
        <v>0</v>
      </c>
      <c r="D78" s="38" t="str">
        <f>IF(C78=0,"",LOOKUP($C78,'Course List'!$C$7:$C$1067,'Course List'!D$7:D$1067))</f>
        <v/>
      </c>
      <c r="E78" s="38" t="str">
        <f>IF(C78=0,"",LOOKUP($C78,'Course List'!$C$7:$C$1067,'Course List'!E$7:E$1067))</f>
        <v/>
      </c>
      <c r="F78" s="38" t="str">
        <f>IF(C78=0,"",LOOKUP($C78,'Course List'!$C$7:$C$1067,'Course List'!F$7:F$1067))</f>
        <v/>
      </c>
      <c r="G78" s="38" t="str">
        <f>IF(C78=0,"",LOOKUP($C78,'Course List'!$C$7:$C$1067,'Course List'!G$7:G$1067))</f>
        <v/>
      </c>
      <c r="H78" s="38" t="str">
        <f>IF(C78=0,"",LOOKUP($C78,'Course List'!$C$7:$C$1067,'Course List'!H$7:H$1067))</f>
        <v/>
      </c>
      <c r="I78" s="38"/>
      <c r="J78" s="49"/>
      <c r="K78" s="45" t="str">
        <f>IF(I78=0,"",LOOKUP(I78,NOTES!$F$8:$F$19,NOTES!$I$8:$I$19))</f>
        <v/>
      </c>
      <c r="L78" s="121"/>
      <c r="M78" s="119"/>
      <c r="N78" s="6">
        <f t="shared" si="30"/>
        <v>0</v>
      </c>
      <c r="O78" s="6">
        <f t="shared" si="29"/>
        <v>0</v>
      </c>
      <c r="P78" s="47"/>
      <c r="Q78" s="1"/>
    </row>
    <row r="79" spans="1:17" s="9" customFormat="1" ht="15.5" x14ac:dyDescent="0.35">
      <c r="A79" s="270"/>
      <c r="B79" s="109">
        <f>B78+1</f>
        <v>6</v>
      </c>
      <c r="C79" s="38">
        <v>0</v>
      </c>
      <c r="D79" s="38" t="str">
        <f>IF(C79=0,"",LOOKUP($C79,'Course List'!$C$7:$C$1067,'Course List'!D$7:D$1067))</f>
        <v/>
      </c>
      <c r="E79" s="38" t="str">
        <f>IF(C79=0,"",LOOKUP($C79,'Course List'!$C$7:$C$1067,'Course List'!E$7:E$1067))</f>
        <v/>
      </c>
      <c r="F79" s="38" t="str">
        <f>IF(C79=0,"",LOOKUP($C79,'Course List'!$C$7:$C$1067,'Course List'!F$7:F$1067))</f>
        <v/>
      </c>
      <c r="G79" s="38" t="str">
        <f>IF(C79=0,"",LOOKUP($C79,'Course List'!$C$7:$C$1067,'Course List'!G$7:G$1067))</f>
        <v/>
      </c>
      <c r="H79" s="38" t="str">
        <f>IF(C79=0,"",LOOKUP($C79,'Course List'!$C$7:$C$1067,'Course List'!H$7:H$1067))</f>
        <v/>
      </c>
      <c r="I79" s="38"/>
      <c r="J79" s="49"/>
      <c r="K79" s="45" t="str">
        <f>IF(I79=0,"",LOOKUP(I79,NOTES!$F$8:$F$19,NOTES!$I$8:$I$19))</f>
        <v/>
      </c>
      <c r="L79" s="121"/>
      <c r="M79" s="119"/>
      <c r="N79" s="6">
        <f t="shared" si="30"/>
        <v>0</v>
      </c>
      <c r="O79" s="6">
        <f t="shared" si="29"/>
        <v>0</v>
      </c>
      <c r="P79" s="47"/>
      <c r="Q79" s="1"/>
    </row>
    <row r="80" spans="1:17" s="9" customFormat="1" ht="15.5" x14ac:dyDescent="0.35">
      <c r="A80" s="270"/>
      <c r="B80" s="109">
        <f>B79+1</f>
        <v>7</v>
      </c>
      <c r="C80" s="111">
        <v>0</v>
      </c>
      <c r="D80" s="38" t="str">
        <f>IF(C80=0,"",LOOKUP($C80,'Course List'!$C$7:$C$1067,'Course List'!D$7:D$1067))</f>
        <v/>
      </c>
      <c r="E80" s="38" t="str">
        <f>IF(C80=0,"",LOOKUP($C80,'Course List'!$C$7:$C$1067,'Course List'!E$7:E$1067))</f>
        <v/>
      </c>
      <c r="F80" s="38" t="str">
        <f>IF(C80=0,"",LOOKUP($C80,'Course List'!$C$7:$C$1067,'Course List'!F$7:F$1067))</f>
        <v/>
      </c>
      <c r="G80" s="38" t="str">
        <f>IF(C80=0,"",LOOKUP($C80,'Course List'!$C$7:$C$1067,'Course List'!G$7:G$1067))</f>
        <v/>
      </c>
      <c r="H80" s="38" t="str">
        <f>IF(C80=0,"",LOOKUP($C80,'Course List'!$C$7:$C$1067,'Course List'!H$7:H$1067))</f>
        <v/>
      </c>
      <c r="I80" s="38"/>
      <c r="J80" s="49"/>
      <c r="K80" s="45" t="str">
        <f>IF(I80=0,"",LOOKUP(I80,NOTES!$F$8:$F$19,NOTES!$I$8:$I$19))</f>
        <v/>
      </c>
      <c r="L80" s="121"/>
      <c r="M80" s="119"/>
      <c r="N80" s="6">
        <f t="shared" si="30"/>
        <v>0</v>
      </c>
      <c r="O80" s="6">
        <f t="shared" si="29"/>
        <v>0</v>
      </c>
      <c r="P80" s="47"/>
      <c r="Q80" s="1"/>
    </row>
    <row r="81" spans="1:32" s="9" customFormat="1" ht="16" thickBot="1" x14ac:dyDescent="0.4">
      <c r="A81" s="271"/>
      <c r="B81" s="112">
        <f>B80+1</f>
        <v>8</v>
      </c>
      <c r="C81" s="39">
        <v>0</v>
      </c>
      <c r="D81" s="39" t="str">
        <f>IF(C81=0,"",LOOKUP($C81,'Course List'!$C$7:$C$1067,'Course List'!D$7:D$1067))</f>
        <v/>
      </c>
      <c r="E81" s="39" t="str">
        <f>IF(C81=0,"",LOOKUP($C81,'Course List'!$C$7:$C$1067,'Course List'!E$7:E$1067))</f>
        <v/>
      </c>
      <c r="F81" s="39" t="str">
        <f>IF(C81=0,"",LOOKUP($C81,'Course List'!$C$7:$C$1067,'Course List'!F$7:F$1067))</f>
        <v/>
      </c>
      <c r="G81" s="39" t="str">
        <f>IF(C81=0,"",LOOKUP($C81,'Course List'!$C$7:$C$1067,'Course List'!G$7:G$1067))</f>
        <v/>
      </c>
      <c r="H81" s="39" t="str">
        <f>IF(C81=0,"",LOOKUP($C81,'Course List'!$C$7:$C$1067,'Course List'!H$7:H$1067))</f>
        <v/>
      </c>
      <c r="I81" s="39"/>
      <c r="J81" s="50"/>
      <c r="K81" s="46" t="str">
        <f>IF(I81=0,"",LOOKUP(I81,NOTES!$F$8:$F$19,NOTES!$I$8:$I$19))</f>
        <v/>
      </c>
      <c r="L81" s="123"/>
      <c r="M81" s="119"/>
      <c r="N81" s="6">
        <f t="shared" si="30"/>
        <v>0</v>
      </c>
      <c r="O81" s="6">
        <f t="shared" si="29"/>
        <v>0</v>
      </c>
      <c r="P81" s="47"/>
      <c r="Q81" s="1"/>
    </row>
    <row r="82" spans="1:32" ht="26.5" thickBot="1" x14ac:dyDescent="0.65">
      <c r="N82" s="8"/>
      <c r="Q82" s="9"/>
      <c r="U82" s="51"/>
      <c r="V82" s="9"/>
      <c r="W82" s="9"/>
      <c r="X82" s="9"/>
      <c r="Y82" s="51"/>
      <c r="Z82" s="9"/>
      <c r="AA82" s="9"/>
      <c r="AB82" s="9"/>
      <c r="AC82" s="9"/>
      <c r="AD82" s="9"/>
      <c r="AE82" s="9"/>
      <c r="AF82" s="9"/>
    </row>
    <row r="83" spans="1:32" ht="31.5" thickBot="1" x14ac:dyDescent="0.75">
      <c r="A83" s="158"/>
      <c r="C83" s="287" t="s">
        <v>770</v>
      </c>
      <c r="D83" s="288"/>
      <c r="E83" s="288"/>
      <c r="F83" s="288"/>
      <c r="G83" s="288"/>
      <c r="H83" s="289"/>
      <c r="U83" s="51"/>
      <c r="Y83" s="51"/>
    </row>
    <row r="84" spans="1:32" ht="31" x14ac:dyDescent="0.35">
      <c r="A84" s="159"/>
      <c r="B84" s="160"/>
      <c r="C84" s="179" t="s">
        <v>802</v>
      </c>
      <c r="D84" s="179" t="s">
        <v>364</v>
      </c>
      <c r="E84" s="179" t="s">
        <v>12</v>
      </c>
      <c r="F84" s="179" t="s">
        <v>803</v>
      </c>
      <c r="G84" s="179" t="s">
        <v>14</v>
      </c>
      <c r="H84" s="179" t="s">
        <v>15</v>
      </c>
      <c r="U84" s="51"/>
      <c r="Y84" s="51"/>
    </row>
    <row r="85" spans="1:32" ht="15.5" x14ac:dyDescent="0.35">
      <c r="A85" s="159"/>
      <c r="B85" s="160"/>
      <c r="C85" s="110" t="str">
        <f>'Course List'!C50</f>
        <v>CE 6102</v>
      </c>
      <c r="D85" s="110" t="str">
        <f>'Course List'!D50</f>
        <v>  202</v>
      </c>
      <c r="E85" s="110" t="str">
        <f>'Course List'!E50</f>
        <v> Application of Probability</v>
      </c>
      <c r="F85" s="110">
        <f>'Course List'!F50</f>
        <v>3</v>
      </c>
      <c r="G85" s="110" t="str">
        <f>'Course List'!G50</f>
        <v>S (Even)</v>
      </c>
      <c r="H85" s="110" t="str">
        <f>'Course List'!H50</f>
        <v>Prerequisite: APSC 3115</v>
      </c>
      <c r="Y85" s="51"/>
    </row>
    <row r="86" spans="1:32" ht="15.5" x14ac:dyDescent="0.35">
      <c r="A86" s="159"/>
      <c r="B86" s="160"/>
      <c r="C86" s="110" t="str">
        <f>'Course List'!C51</f>
        <v>CE 6201</v>
      </c>
      <c r="D86" s="110" t="str">
        <f>'Course List'!D51</f>
        <v>  205</v>
      </c>
      <c r="E86" s="110" t="str">
        <f>'Course List'!E51</f>
        <v> Advanced Strength of Materials</v>
      </c>
      <c r="F86" s="110">
        <f>'Course List'!F51</f>
        <v>3</v>
      </c>
      <c r="G86" s="110" t="str">
        <f>'Course List'!G51</f>
        <v>S</v>
      </c>
      <c r="H86" s="110" t="str">
        <f>'Course List'!H51</f>
        <v>Prerequisite: CE 2220 &amp; CE3250</v>
      </c>
      <c r="Y86" s="51"/>
    </row>
    <row r="87" spans="1:32" ht="15.5" x14ac:dyDescent="0.35">
      <c r="A87" s="159"/>
      <c r="B87" s="160"/>
      <c r="C87" s="110" t="str">
        <f>'Course List'!C52</f>
        <v>CE 6202</v>
      </c>
      <c r="D87" s="110" t="str">
        <f>'Course List'!D52</f>
        <v>  210</v>
      </c>
      <c r="E87" s="110" t="str">
        <f>'Course List'!E52</f>
        <v> Methods of Structural Analysis</v>
      </c>
      <c r="F87" s="110">
        <f>'Course List'!F52</f>
        <v>3</v>
      </c>
      <c r="G87" s="110" t="str">
        <f>'Course List'!G52</f>
        <v>F</v>
      </c>
      <c r="H87" s="110" t="str">
        <f>'Course List'!H52</f>
        <v>Prerequisite: CE 2220 &amp; CE3250</v>
      </c>
      <c r="Y87" s="51"/>
    </row>
    <row r="88" spans="1:32" ht="15.5" x14ac:dyDescent="0.35">
      <c r="A88" s="159"/>
      <c r="B88" s="160"/>
      <c r="C88" s="110" t="str">
        <f>'Course List'!C55</f>
        <v>CE 6205</v>
      </c>
      <c r="D88" s="110" t="str">
        <f>'Course List'!D55</f>
        <v>  215</v>
      </c>
      <c r="E88" s="110" t="str">
        <f>'Course List'!E55</f>
        <v> Theory of Structural Stability</v>
      </c>
      <c r="F88" s="110">
        <f>'Course List'!F55</f>
        <v>3</v>
      </c>
      <c r="G88" s="110" t="str">
        <f>'Course List'!G55</f>
        <v>F</v>
      </c>
      <c r="H88" s="110" t="str">
        <f>'Course List'!H55</f>
        <v>Prerequisite: CE 2220 &amp; CE3250</v>
      </c>
      <c r="Y88" s="51"/>
    </row>
    <row r="89" spans="1:32" ht="15.5" x14ac:dyDescent="0.35">
      <c r="A89" s="159"/>
      <c r="B89" s="160"/>
      <c r="C89" s="110" t="str">
        <f>'Course List'!C57</f>
        <v>CE 6207</v>
      </c>
      <c r="D89" s="110" t="str">
        <f>'Course List'!D57</f>
        <v>  221</v>
      </c>
      <c r="E89" s="110" t="str">
        <f>'Course List'!E57</f>
        <v> Theory of Elasticity I</v>
      </c>
      <c r="F89" s="110">
        <f>'Course List'!F57</f>
        <v>3</v>
      </c>
      <c r="G89" s="110" t="str">
        <f>'Course List'!G57</f>
        <v>S</v>
      </c>
      <c r="H89" s="110" t="str">
        <f>'Course List'!H57</f>
        <v>Prerequisites: CE 2220. (Same as MAE 6207)</v>
      </c>
      <c r="Y89" s="51"/>
    </row>
    <row r="90" spans="1:32" ht="31" x14ac:dyDescent="0.35">
      <c r="A90" s="159"/>
      <c r="B90" s="160"/>
      <c r="C90" s="110" t="str">
        <f>'Course List'!C60</f>
        <v>CE 6210</v>
      </c>
      <c r="D90" s="110" t="str">
        <f>'Course List'!D60</f>
        <v>  227</v>
      </c>
      <c r="E90" s="110" t="str">
        <f>'Course List'!E60</f>
        <v> Intro to Finite Elmnt Analysis 
(with zero-credit, 2.5 hrs, lab session)</v>
      </c>
      <c r="F90" s="110">
        <f>'Course List'!F60</f>
        <v>3</v>
      </c>
      <c r="G90" s="110" t="str">
        <f>'Course List'!G60</f>
        <v>F</v>
      </c>
      <c r="H90" s="110" t="str">
        <f>'Course List'!H60</f>
        <v>Proficiency in one computer language and CE 2220 &amp; CE3250</v>
      </c>
      <c r="Y90" s="51"/>
    </row>
    <row r="91" spans="1:32" ht="15.5" x14ac:dyDescent="0.35">
      <c r="A91" s="159"/>
      <c r="B91" s="160"/>
      <c r="C91" s="110" t="str">
        <f>'Course List'!C61</f>
        <v>CE 6301</v>
      </c>
      <c r="D91" s="110" t="str">
        <f>'Course List'!D61</f>
        <v>  206</v>
      </c>
      <c r="E91" s="110" t="str">
        <f>'Course List'!E61</f>
        <v> Design of Reinforced Concrete</v>
      </c>
      <c r="F91" s="110">
        <f>'Course List'!F61</f>
        <v>3</v>
      </c>
      <c r="G91" s="110" t="str">
        <f>'Course List'!G61</f>
        <v>F</v>
      </c>
      <c r="H91" s="110" t="str">
        <f>'Course List'!H61</f>
        <v>Prerequisite: CE 3310</v>
      </c>
      <c r="Y91" s="51"/>
    </row>
    <row r="92" spans="1:32" ht="15.5" x14ac:dyDescent="0.35">
      <c r="A92" s="159"/>
      <c r="B92" s="160"/>
      <c r="C92" s="110" t="str">
        <f>'Course List'!C62</f>
        <v>CE 6302</v>
      </c>
      <c r="D92" s="110" t="str">
        <f>'Course List'!D62</f>
        <v>  207</v>
      </c>
      <c r="E92" s="110" t="str">
        <f>'Course List'!E62</f>
        <v> Prestressed Concrete Structure</v>
      </c>
      <c r="F92" s="110">
        <f>'Course List'!F62</f>
        <v>3</v>
      </c>
      <c r="G92" s="110" t="str">
        <f>'Course List'!G62</f>
        <v>S</v>
      </c>
      <c r="H92" s="110" t="str">
        <f>'Course List'!H62</f>
        <v>Prerequisite: CE 3310</v>
      </c>
      <c r="Y92" s="51"/>
    </row>
    <row r="93" spans="1:32" ht="15.5" x14ac:dyDescent="0.35">
      <c r="A93" s="159"/>
      <c r="B93" s="160"/>
      <c r="C93" s="110" t="str">
        <f>'Course List'!C65</f>
        <v>CE 6320</v>
      </c>
      <c r="D93" s="110" t="str">
        <f>'Course List'!D65</f>
        <v>  211</v>
      </c>
      <c r="E93" s="110" t="str">
        <f>'Course List'!E65</f>
        <v> Design of Metal Structures</v>
      </c>
      <c r="F93" s="110">
        <f>'Course List'!F65</f>
        <v>3</v>
      </c>
      <c r="G93" s="110" t="str">
        <f>'Course List'!G65</f>
        <v>S</v>
      </c>
      <c r="H93" s="110" t="str">
        <f>'Course List'!H65</f>
        <v>Prerequisite: CE4320</v>
      </c>
      <c r="Y93" s="51"/>
    </row>
    <row r="94" spans="1:32" ht="15.5" x14ac:dyDescent="0.35">
      <c r="A94" s="159"/>
      <c r="B94" s="160"/>
      <c r="C94" s="110" t="str">
        <f>'Course List'!C69</f>
        <v>CE 6342</v>
      </c>
      <c r="D94" s="110" t="str">
        <f>'Course List'!D69</f>
        <v>  218</v>
      </c>
      <c r="E94" s="110" t="str">
        <f>'Course List'!E69</f>
        <v> Structural Dgn Resist Nat Haz</v>
      </c>
      <c r="F94" s="110">
        <f>'Course List'!F69</f>
        <v>3</v>
      </c>
      <c r="G94" s="110" t="str">
        <f>'Course List'!G69</f>
        <v>S</v>
      </c>
      <c r="H94" s="110" t="str">
        <f>'Course List'!H69</f>
        <v>Prerequisite: CE 3250, CE 4340, and CE 6340  or CE 6701</v>
      </c>
      <c r="Y94" s="51"/>
    </row>
    <row r="95" spans="1:32" ht="15.5" x14ac:dyDescent="0.35">
      <c r="A95" s="159"/>
      <c r="B95" s="160"/>
      <c r="C95" s="110" t="str">
        <f>'Course List'!C71</f>
        <v>CE 6401</v>
      </c>
      <c r="D95" s="110" t="str">
        <f>'Course List'!D71</f>
        <v>  230</v>
      </c>
      <c r="E95" s="110" t="str">
        <f>'Course List'!E71</f>
        <v> Fundamentals of Soil Behavior</v>
      </c>
      <c r="F95" s="110">
        <f>'Course List'!F71</f>
        <v>3</v>
      </c>
      <c r="G95" s="110" t="str">
        <f>'Course List'!G71</f>
        <v>F (Even)</v>
      </c>
      <c r="H95" s="110" t="str">
        <f>'Course List'!H71</f>
        <v>Prerequisite: CE 4410</v>
      </c>
      <c r="Y95" s="51"/>
    </row>
    <row r="96" spans="1:32" ht="15.5" x14ac:dyDescent="0.35">
      <c r="A96" s="159"/>
      <c r="B96" s="160"/>
      <c r="C96" s="110" t="str">
        <f>'Course List'!C73</f>
        <v>CE 6403</v>
      </c>
      <c r="D96" s="110" t="str">
        <f>'Course List'!D73</f>
        <v>  232</v>
      </c>
      <c r="E96" s="110" t="str">
        <f>'Course List'!E73</f>
        <v> Geotechnical Engineering</v>
      </c>
      <c r="F96" s="110">
        <f>'Course List'!F73</f>
        <v>3</v>
      </c>
      <c r="G96" s="110" t="str">
        <f>'Course List'!G73</f>
        <v>S</v>
      </c>
      <c r="H96" s="110" t="str">
        <f>'Course List'!H73</f>
        <v>Prerequisite: CE 4410</v>
      </c>
      <c r="Y96" s="51"/>
    </row>
    <row r="97" spans="1:25" ht="15.5" x14ac:dyDescent="0.35">
      <c r="A97" s="159"/>
      <c r="B97" s="160"/>
      <c r="C97" s="110" t="str">
        <f>'Course List'!C77</f>
        <v>CE 6501</v>
      </c>
      <c r="D97" s="110" t="str">
        <f>'Course List'!D77</f>
        <v>  240</v>
      </c>
      <c r="E97" s="110" t="str">
        <f>'Course List'!E77</f>
        <v>Aquatic Chemistry</v>
      </c>
      <c r="F97" s="110">
        <f>'Course List'!F77</f>
        <v>3</v>
      </c>
      <c r="G97" s="110" t="str">
        <f>'Course List'!G77</f>
        <v>F</v>
      </c>
      <c r="H97" s="110" t="str">
        <f>'Course List'!H77</f>
        <v>Prerequisite: Chem 1111</v>
      </c>
      <c r="Y97" s="51"/>
    </row>
    <row r="98" spans="1:25" ht="15.5" x14ac:dyDescent="0.35">
      <c r="A98" s="159"/>
      <c r="B98" s="160"/>
      <c r="C98" s="110" t="str">
        <f>'Course List'!C78</f>
        <v>CE 6502</v>
      </c>
      <c r="D98" s="110" t="str">
        <f>'Course List'!D78</f>
        <v>---</v>
      </c>
      <c r="E98" s="110" t="str">
        <f>'Course List'!E78</f>
        <v>Env. Eng. Design: Drinking Water Treatment</v>
      </c>
      <c r="F98" s="110">
        <f>'Course List'!F78</f>
        <v>3</v>
      </c>
      <c r="G98" s="110" t="str">
        <f>'Course List'!G78</f>
        <v>S</v>
      </c>
      <c r="H98" s="110" t="str">
        <f>'Course List'!H78</f>
        <v>Prerequisite: CE 3520</v>
      </c>
      <c r="Y98" s="51"/>
    </row>
    <row r="99" spans="1:25" ht="15.5" x14ac:dyDescent="0.35">
      <c r="A99" s="159"/>
      <c r="B99" s="160"/>
      <c r="C99" s="110" t="str">
        <f>'Course List'!C79</f>
        <v>CE 6503</v>
      </c>
      <c r="D99" s="110" t="str">
        <f>'Course List'!D79</f>
        <v>  242</v>
      </c>
      <c r="E99" s="110" t="str">
        <f>'Course List'!E79</f>
        <v> Principles of Envr Engr</v>
      </c>
      <c r="F99" s="110">
        <f>'Course List'!F79</f>
        <v>3</v>
      </c>
      <c r="G99" s="110" t="str">
        <f>'Course List'!G79</f>
        <v>F</v>
      </c>
      <c r="H99" s="110" t="str">
        <f>'Course List'!H79</f>
        <v>Prerequisite: CE 3520</v>
      </c>
      <c r="Y99" s="51"/>
    </row>
    <row r="100" spans="1:25" ht="15.5" x14ac:dyDescent="0.35">
      <c r="A100" s="159"/>
      <c r="B100" s="160"/>
      <c r="C100" s="110" t="str">
        <f>'Course List'!C81</f>
        <v>CE 6505</v>
      </c>
      <c r="D100" s="110" t="str">
        <f>'Course List'!D81</f>
        <v>  244</v>
      </c>
      <c r="E100" s="110" t="str">
        <f>'Course List'!E81</f>
        <v> Environmental Impact Assessmen</v>
      </c>
      <c r="F100" s="110">
        <f>'Course List'!F81</f>
        <v>3</v>
      </c>
      <c r="G100" s="110" t="str">
        <f>'Course List'!G81</f>
        <v>F</v>
      </c>
      <c r="H100" s="110" t="str">
        <f>'Course List'!H81</f>
        <v>Prerequisite: CE 3520</v>
      </c>
      <c r="Y100" s="51"/>
    </row>
    <row r="101" spans="1:25" ht="15.5" x14ac:dyDescent="0.35">
      <c r="A101" s="159"/>
      <c r="B101" s="160"/>
      <c r="C101" s="110" t="str">
        <f>'Course List'!C82</f>
        <v>CE 6506</v>
      </c>
      <c r="D101" s="110" t="str">
        <f>'Course List'!D82</f>
        <v>  245</v>
      </c>
      <c r="E101" s="110" t="str">
        <f>'Course List'!E82</f>
        <v>Microbiology for Environmental Engineers</v>
      </c>
      <c r="F101" s="110">
        <f>'Course List'!F82</f>
        <v>3</v>
      </c>
      <c r="G101" s="110" t="str">
        <f>'Course List'!G82</f>
        <v>S (Even)</v>
      </c>
      <c r="H101" s="110" t="str">
        <f>'Course List'!H82</f>
        <v>Prerequisite: CE 3520</v>
      </c>
      <c r="Y101" s="51"/>
    </row>
    <row r="102" spans="1:25" ht="15.5" x14ac:dyDescent="0.35">
      <c r="A102" s="159"/>
      <c r="B102" s="160"/>
      <c r="C102" s="110" t="str">
        <f>'Course List'!C83</f>
        <v>CE 6507</v>
      </c>
      <c r="D102" s="110" t="str">
        <f>'Course List'!D83</f>
        <v>  246</v>
      </c>
      <c r="E102" s="110" t="str">
        <f>'Course List'!E83</f>
        <v> Advanced Technologies in Environmental Engineering</v>
      </c>
      <c r="F102" s="110">
        <f>'Course List'!F83</f>
        <v>3</v>
      </c>
      <c r="G102" s="110" t="str">
        <f>'Course List'!G83</f>
        <v>S</v>
      </c>
      <c r="H102" s="110" t="str">
        <f>'Course List'!H83</f>
        <v>Prerequisite: CE 3520, CE 4530/CE 6504</v>
      </c>
      <c r="Y102" s="51"/>
    </row>
    <row r="103" spans="1:25" ht="15.5" x14ac:dyDescent="0.35">
      <c r="A103" s="159"/>
      <c r="B103" s="160"/>
      <c r="C103" s="110" t="str">
        <f>'Course List'!C84</f>
        <v>CE 6508</v>
      </c>
      <c r="D103" s="110" t="str">
        <f>'Course List'!D84</f>
        <v>  247</v>
      </c>
      <c r="E103" s="110" t="str">
        <f>'Course List'!E84</f>
        <v> Industrial Waste Treatment</v>
      </c>
      <c r="F103" s="110">
        <f>'Course List'!F84</f>
        <v>3</v>
      </c>
      <c r="G103" s="110" t="str">
        <f>'Course List'!G84</f>
        <v>F</v>
      </c>
      <c r="H103" s="110" t="str">
        <f>'Course List'!H84</f>
        <v>---</v>
      </c>
      <c r="Y103" s="51"/>
    </row>
    <row r="104" spans="1:25" ht="15.5" x14ac:dyDescent="0.35">
      <c r="A104" s="159"/>
      <c r="B104" s="160"/>
      <c r="C104" s="110" t="str">
        <f>'Course List'!C85</f>
        <v>CE 6509</v>
      </c>
      <c r="D104" s="110" t="str">
        <f>'Course List'!D85</f>
        <v>  248</v>
      </c>
      <c r="E104" s="110" t="str">
        <f>'Course List'!E85</f>
        <v> Intro to Hazardous Wastes</v>
      </c>
      <c r="F104" s="110">
        <f>'Course List'!F85</f>
        <v>3</v>
      </c>
      <c r="G104" s="110" t="str">
        <f>'Course List'!G85</f>
        <v>S</v>
      </c>
      <c r="H104" s="110" t="str">
        <f>'Course List'!H85</f>
        <v>Prerequisite: CE 3520</v>
      </c>
      <c r="Y104" s="51"/>
    </row>
    <row r="105" spans="1:25" ht="15.5" x14ac:dyDescent="0.35">
      <c r="A105" s="159"/>
      <c r="B105" s="160"/>
      <c r="C105" s="110" t="str">
        <f>'Course List'!C88</f>
        <v>CE 6602</v>
      </c>
      <c r="D105" s="110" t="str">
        <f>'Course List'!D88</f>
        <v>  251</v>
      </c>
      <c r="E105" s="110" t="str">
        <f>'Course List'!E88</f>
        <v> Hydraulic Engineering</v>
      </c>
      <c r="F105" s="110">
        <f>'Course List'!F88</f>
        <v>3</v>
      </c>
      <c r="G105" s="110" t="str">
        <f>'Course List'!G88</f>
        <v>F</v>
      </c>
      <c r="H105" s="110" t="str">
        <f>'Course List'!H88</f>
        <v>Prerequisite: CE 3610</v>
      </c>
      <c r="Y105" s="51"/>
    </row>
    <row r="106" spans="1:25" ht="31" x14ac:dyDescent="0.35">
      <c r="A106" s="159"/>
      <c r="B106" s="160"/>
      <c r="C106" s="110" t="str">
        <f>'Course List'!C90</f>
        <v>CE 6604</v>
      </c>
      <c r="D106" s="110" t="str">
        <f>'Course List'!D90</f>
        <v>  253</v>
      </c>
      <c r="E106" s="110" t="str">
        <f>'Course List'!E90</f>
        <v>Physical Hydrology (Cross Listed CE 3604)</v>
      </c>
      <c r="F106" s="110">
        <f>'Course List'!F90</f>
        <v>3</v>
      </c>
      <c r="G106" s="110" t="str">
        <f>'Course List'!G90</f>
        <v>F</v>
      </c>
      <c r="H106" s="110" t="str">
        <f>'Course List'!H90</f>
        <v>Prerequisites: APSC 3115 or equivalent. Corequisites: MAE 3126 or equivalent. Credit cannot be earned for this course and CE 3604.</v>
      </c>
      <c r="Y106" s="51"/>
    </row>
    <row r="107" spans="1:25" ht="15.5" x14ac:dyDescent="0.35">
      <c r="A107" s="159"/>
      <c r="B107" s="160"/>
      <c r="C107" s="110" t="str">
        <f>'Course List'!C95</f>
        <v>CE 6609</v>
      </c>
      <c r="D107" s="110" t="str">
        <f>'Course List'!D95</f>
        <v>  258</v>
      </c>
      <c r="E107" s="110" t="str">
        <f>'Course List'!E95</f>
        <v>Numerical Methods in Environmental and Water Resources</v>
      </c>
      <c r="F107" s="110">
        <f>'Course List'!F95</f>
        <v>3</v>
      </c>
      <c r="G107" s="110" t="str">
        <f>'Course List'!G95</f>
        <v>S</v>
      </c>
      <c r="H107" s="110" t="str">
        <f>'Course List'!H95</f>
        <v>Prerequisite: CE2210, MAE 3126</v>
      </c>
      <c r="Y107" s="51"/>
    </row>
    <row r="108" spans="1:25" ht="15.5" x14ac:dyDescent="0.35">
      <c r="A108" s="159"/>
      <c r="B108" s="160"/>
      <c r="C108" s="110" t="str">
        <f>'Course List'!C96</f>
        <v>CE 6611</v>
      </c>
      <c r="D108" s="110" t="str">
        <f>'Course List'!D96</f>
        <v>  259</v>
      </c>
      <c r="E108" s="110" t="str">
        <f>'Course List'!E96</f>
        <v xml:space="preserve">Advanced Hydrology </v>
      </c>
      <c r="F108" s="110">
        <f>'Course List'!F96</f>
        <v>3</v>
      </c>
      <c r="G108" s="110" t="str">
        <f>'Course List'!G96</f>
        <v>S</v>
      </c>
      <c r="H108" s="110" t="str">
        <f>'Course List'!H96</f>
        <v>Prerequisite: CE 3604/CE 6604</v>
      </c>
      <c r="Y108" s="51"/>
    </row>
    <row r="109" spans="1:25" ht="15.5" x14ac:dyDescent="0.35">
      <c r="A109" s="159"/>
      <c r="B109" s="160"/>
      <c r="C109" s="110" t="str">
        <f>'Course List'!C106</f>
        <v>CE 6711</v>
      </c>
      <c r="D109" s="110" t="str">
        <f>'Course List'!D106</f>
        <v>---</v>
      </c>
      <c r="E109" s="110" t="str">
        <f>'Course List'!E106</f>
        <v>Civil infrastructure optimization</v>
      </c>
      <c r="F109" s="110">
        <f>'Course List'!F106</f>
        <v>3</v>
      </c>
      <c r="G109" s="110" t="str">
        <f>'Course List'!G106</f>
        <v>F (Odd)</v>
      </c>
      <c r="H109" s="110" t="str">
        <f>'Course List'!H106</f>
        <v>CE 2710 / Graduate or Senior Student Standing – Department Approval</v>
      </c>
      <c r="Y109" s="51"/>
    </row>
    <row r="110" spans="1:25" ht="31" x14ac:dyDescent="0.35">
      <c r="A110" s="159"/>
      <c r="B110" s="160"/>
      <c r="C110" s="110" t="str">
        <f>'Course List'!C107</f>
        <v>CE 6712</v>
      </c>
      <c r="D110" s="110" t="str">
        <f>'Course List'!D107</f>
        <v>---</v>
      </c>
      <c r="E110" s="110" t="str">
        <f>'Course List'!E107</f>
        <v>Data Science &amp; Artificial Intelligence in Civil &amp; Env. Eng.</v>
      </c>
      <c r="F110" s="110">
        <f>'Course List'!F107</f>
        <v>3</v>
      </c>
      <c r="G110" s="110" t="str">
        <f>'Course List'!G107</f>
        <v>S (Even)</v>
      </c>
      <c r="H110" s="110" t="str">
        <f>'Course List'!H107</f>
        <v>APSC 3115, CSCI 1012, CE 2210 / Graduate or Senior Student Standing – Department Approval</v>
      </c>
      <c r="Y110" s="51"/>
    </row>
    <row r="111" spans="1:25" ht="15.5" x14ac:dyDescent="0.35">
      <c r="A111" s="159"/>
      <c r="B111" s="160"/>
      <c r="C111" s="110" t="str">
        <f>'Course List'!C108</f>
        <v>CE 6721</v>
      </c>
      <c r="D111" s="110" t="str">
        <f>'Course List'!D108</f>
        <v>  273</v>
      </c>
      <c r="E111" s="110" t="str">
        <f>'Course List'!E108</f>
        <v>Traffic Eng &amp; HWY safety (Cross Listed CE4721)</v>
      </c>
      <c r="F111" s="110">
        <f>'Course List'!F108</f>
        <v>3</v>
      </c>
      <c r="G111" s="110" t="str">
        <f>'Course List'!G108</f>
        <v>F</v>
      </c>
      <c r="H111" s="110" t="str">
        <f>'Course List'!H108</f>
        <v xml:space="preserve"> CE 2710 / Graduate or Senior Student Standing – Department Approval</v>
      </c>
      <c r="Y111" s="51"/>
    </row>
    <row r="112" spans="1:25" ht="15.5" x14ac:dyDescent="0.35">
      <c r="A112" s="159"/>
      <c r="B112" s="160"/>
      <c r="C112" s="110" t="str">
        <f>'Course List'!C109</f>
        <v>CE 6722</v>
      </c>
      <c r="D112" s="110" t="str">
        <f>'Course List'!D109</f>
        <v>---</v>
      </c>
      <c r="E112" s="110" t="str">
        <f>'Course List'!E109</f>
        <v>Intelligent Transportation Systems</v>
      </c>
      <c r="F112" s="110">
        <f>'Course List'!F109</f>
        <v>3</v>
      </c>
      <c r="G112" s="110" t="str">
        <f>'Course List'!G109</f>
        <v>S (Even)</v>
      </c>
      <c r="H112" s="110" t="str">
        <f>'Course List'!H109</f>
        <v>CE 2710 / Graduate or Senior Student Standing – Department Approval</v>
      </c>
      <c r="Y112" s="51"/>
    </row>
    <row r="113" spans="1:25" ht="15.5" x14ac:dyDescent="0.35">
      <c r="A113" s="159"/>
      <c r="B113" s="160"/>
      <c r="C113" s="110" t="str">
        <f>'Course List'!C110</f>
        <v>CE 6732</v>
      </c>
      <c r="D113" s="110" t="str">
        <f>'Course List'!D110</f>
        <v>---</v>
      </c>
      <c r="E113" s="110" t="str">
        <f>'Course List'!E110</f>
        <v>Fundamentals of Highway Safety</v>
      </c>
      <c r="F113" s="110">
        <f>'Course List'!F110</f>
        <v>3</v>
      </c>
      <c r="G113" s="110" t="str">
        <f>'Course List'!G110</f>
        <v>F (Even)</v>
      </c>
      <c r="H113" s="110" t="str">
        <f>'Course List'!H110</f>
        <v>CE 2710 / Graduate or Senior Student Standing – Department Approval</v>
      </c>
      <c r="Y113" s="51"/>
    </row>
    <row r="114" spans="1:25" ht="15.65" customHeight="1" x14ac:dyDescent="0.35">
      <c r="A114" s="159"/>
      <c r="B114" s="160"/>
      <c r="C114" s="110" t="str">
        <f>'Course List'!C111</f>
        <v>CE 6730</v>
      </c>
      <c r="D114" s="110" t="str">
        <f>'Course List'!D111</f>
        <v>---</v>
      </c>
      <c r="E114" s="110" t="str">
        <f>'Course List'!E111</f>
        <v>Sustainable Urban Planning</v>
      </c>
      <c r="F114" s="110">
        <f>'Course List'!F111</f>
        <v>3</v>
      </c>
      <c r="G114" s="110" t="str">
        <f>'Course List'!G111</f>
        <v>F (Odd)</v>
      </c>
      <c r="H114" s="110" t="str">
        <f>'Course List'!H111</f>
        <v xml:space="preserve"> CE 2710 / Graduate or Senior Student Standing – Department Approval</v>
      </c>
    </row>
    <row r="115" spans="1:25" ht="15.65" customHeight="1" x14ac:dyDescent="0.35">
      <c r="A115" s="159"/>
      <c r="B115" s="160"/>
      <c r="C115" s="110" t="str">
        <f>'Course List'!C112</f>
        <v>CE 6731</v>
      </c>
      <c r="D115" s="110" t="str">
        <f>'Course List'!D112</f>
        <v>---</v>
      </c>
      <c r="E115" s="110" t="str">
        <f>'Course List'!E112</f>
        <v>Economics of Transportation Systems</v>
      </c>
      <c r="F115" s="110">
        <f>'Course List'!F112</f>
        <v>3</v>
      </c>
      <c r="G115" s="110" t="str">
        <f>'Course List'!G112</f>
        <v>S (Even)</v>
      </c>
      <c r="H115" s="110" t="str">
        <f>'Course List'!H112</f>
        <v xml:space="preserve"> CE 2710 / Graduate or Senior Student Standing – Department Approval</v>
      </c>
    </row>
    <row r="116" spans="1:25" ht="15.65" customHeight="1" x14ac:dyDescent="0.35">
      <c r="A116" s="159"/>
      <c r="B116" s="160"/>
      <c r="C116" s="110" t="str">
        <f>'Course List'!C113</f>
        <v>CE 6732</v>
      </c>
      <c r="D116" s="110" t="str">
        <f>'Course List'!D113</f>
        <v>---</v>
      </c>
      <c r="E116" s="110" t="str">
        <f>'Course List'!E113</f>
        <v>Automation and Sensing in Civil &amp; Env. Eng.</v>
      </c>
      <c r="F116" s="110">
        <f>'Course List'!F113</f>
        <v>3</v>
      </c>
      <c r="G116" s="110" t="str">
        <f>'Course List'!G113</f>
        <v>S (Odd)</v>
      </c>
      <c r="H116" s="110" t="str">
        <f>'Course List'!H113</f>
        <v>APSC 3115, CSCI 1012, CE 2710 / Graduate or Senior Student Standing – Department Approval</v>
      </c>
    </row>
    <row r="117" spans="1:25" ht="15.65" customHeight="1" x14ac:dyDescent="0.35">
      <c r="A117" s="159"/>
      <c r="B117" s="160"/>
      <c r="C117" s="110" t="str">
        <f>'Course List'!C114</f>
        <v>CE 6733</v>
      </c>
      <c r="D117" s="110" t="str">
        <f>'Course List'!D114</f>
        <v>---</v>
      </c>
      <c r="E117" s="110" t="str">
        <f>'Course List'!E114</f>
        <v>Human Factors in Civil &amp; Env. Eng.</v>
      </c>
      <c r="F117" s="110">
        <f>'Course List'!F114</f>
        <v>3</v>
      </c>
      <c r="G117" s="110" t="str">
        <f>'Course List'!G114</f>
        <v>F (Even)</v>
      </c>
      <c r="H117" s="110" t="str">
        <f>'Course List'!H114</f>
        <v>CE 2710 / Graduate or Senior Student Standing – Department Approval</v>
      </c>
    </row>
    <row r="118" spans="1:25" ht="15.5" x14ac:dyDescent="0.35">
      <c r="A118" s="159"/>
      <c r="B118" s="160"/>
      <c r="C118" s="110" t="str">
        <f>'Course List'!C116</f>
        <v>CE 6800</v>
      </c>
      <c r="D118" s="110" t="str">
        <f>'Course List'!D116</f>
        <v>  290</v>
      </c>
      <c r="E118" s="110" t="str">
        <f>'Course List'!E116</f>
        <v> Special Topics</v>
      </c>
      <c r="F118" s="110">
        <f>'Course List'!F116</f>
        <v>3</v>
      </c>
      <c r="G118" s="110" t="str">
        <f>'Course List'!G116</f>
        <v>F &amp; S</v>
      </c>
      <c r="H118" s="110" t="str">
        <f>'Course List'!H116</f>
        <v>---</v>
      </c>
    </row>
    <row r="119" spans="1:25" ht="15.5" x14ac:dyDescent="0.35">
      <c r="A119" s="159"/>
      <c r="B119" s="160"/>
      <c r="C119" s="160"/>
    </row>
    <row r="120" spans="1:25" ht="15.5" x14ac:dyDescent="0.35">
      <c r="A120" s="159"/>
      <c r="B120" s="160"/>
      <c r="C120" s="160"/>
    </row>
    <row r="121" spans="1:25" ht="15.5" x14ac:dyDescent="0.35">
      <c r="A121" s="159"/>
      <c r="B121" s="160"/>
      <c r="C121" s="160"/>
    </row>
    <row r="122" spans="1:25" ht="15.5" x14ac:dyDescent="0.35">
      <c r="A122" s="159"/>
      <c r="B122" s="160"/>
      <c r="C122" s="160"/>
    </row>
    <row r="123" spans="1:25" ht="15.5" x14ac:dyDescent="0.35">
      <c r="A123" s="159"/>
      <c r="B123" s="160"/>
      <c r="C123" s="160"/>
    </row>
    <row r="124" spans="1:25" ht="15.5" x14ac:dyDescent="0.35">
      <c r="A124" s="159"/>
      <c r="B124" s="160"/>
      <c r="C124" s="160"/>
    </row>
    <row r="125" spans="1:25" ht="15.5" x14ac:dyDescent="0.35">
      <c r="A125" s="159"/>
      <c r="B125" s="160"/>
      <c r="C125" s="160"/>
    </row>
    <row r="126" spans="1:25" ht="15.5" x14ac:dyDescent="0.35">
      <c r="A126" s="159"/>
      <c r="B126" s="160"/>
      <c r="C126" s="160"/>
    </row>
    <row r="127" spans="1:25" ht="15.5" x14ac:dyDescent="0.35">
      <c r="A127" s="159"/>
      <c r="B127" s="160"/>
      <c r="C127" s="160"/>
    </row>
    <row r="128" spans="1:25" ht="15.5" x14ac:dyDescent="0.35">
      <c r="A128" s="159"/>
      <c r="B128" s="160"/>
      <c r="C128" s="160"/>
    </row>
    <row r="129" spans="1:3" ht="15.5" x14ac:dyDescent="0.35">
      <c r="A129" s="159"/>
      <c r="B129" s="160"/>
      <c r="C129" s="160"/>
    </row>
    <row r="130" spans="1:3" ht="15.5" x14ac:dyDescent="0.35">
      <c r="A130" s="159"/>
      <c r="B130" s="160"/>
      <c r="C130" s="160"/>
    </row>
    <row r="131" spans="1:3" ht="15.5" x14ac:dyDescent="0.35">
      <c r="A131" s="159"/>
      <c r="B131" s="160"/>
      <c r="C131" s="160"/>
    </row>
    <row r="132" spans="1:3" ht="15.5" x14ac:dyDescent="0.35">
      <c r="A132" s="159"/>
      <c r="B132" s="160"/>
      <c r="C132" s="160"/>
    </row>
    <row r="133" spans="1:3" ht="15.5" x14ac:dyDescent="0.35">
      <c r="A133" s="159"/>
      <c r="B133" s="160"/>
      <c r="C133" s="160"/>
    </row>
    <row r="134" spans="1:3" ht="15.5" x14ac:dyDescent="0.35">
      <c r="A134" s="159"/>
      <c r="B134" s="160"/>
      <c r="C134" s="160"/>
    </row>
    <row r="135" spans="1:3" ht="15.5" x14ac:dyDescent="0.35">
      <c r="A135" s="159"/>
      <c r="B135" s="160"/>
      <c r="C135" s="160"/>
    </row>
    <row r="136" spans="1:3" ht="15.5" x14ac:dyDescent="0.35">
      <c r="A136" s="159"/>
      <c r="B136" s="160"/>
      <c r="C136" s="160"/>
    </row>
    <row r="137" spans="1:3" ht="15.5" x14ac:dyDescent="0.35">
      <c r="A137" s="159"/>
      <c r="B137" s="160"/>
      <c r="C137" s="160"/>
    </row>
    <row r="138" spans="1:3" ht="15.5" x14ac:dyDescent="0.35">
      <c r="A138" s="159"/>
      <c r="B138" s="160"/>
      <c r="C138" s="160"/>
    </row>
    <row r="139" spans="1:3" ht="15.5" x14ac:dyDescent="0.35">
      <c r="A139" s="159"/>
      <c r="B139" s="160"/>
      <c r="C139" s="160"/>
    </row>
    <row r="140" spans="1:3" ht="15.5" x14ac:dyDescent="0.35">
      <c r="A140" s="159"/>
      <c r="B140" s="160"/>
      <c r="C140" s="160"/>
    </row>
    <row r="141" spans="1:3" ht="15.5" x14ac:dyDescent="0.35">
      <c r="A141" s="159"/>
      <c r="B141" s="160"/>
      <c r="C141" s="160"/>
    </row>
    <row r="142" spans="1:3" ht="15.5" x14ac:dyDescent="0.35">
      <c r="A142" s="159"/>
      <c r="B142" s="160"/>
      <c r="C142" s="160"/>
    </row>
    <row r="143" spans="1:3" ht="15.5" x14ac:dyDescent="0.35">
      <c r="A143" s="159"/>
      <c r="B143" s="160"/>
      <c r="C143" s="160"/>
    </row>
  </sheetData>
  <sheetProtection algorithmName="SHA-512" hashValue="P4mCaA8yzkFNsJEeC3K63IpXuvL+67shp1KZd+/EeH/jigcHh0R8f+GyRkfxgpdvzh6sB9mcRq6IsLrFZLOSyw==" saltValue="XZM6b3cwlnO2d234ykLjqw==" spinCount="100000" sheet="1" objects="1" scenarios="1"/>
  <sortState xmlns:xlrd2="http://schemas.microsoft.com/office/spreadsheetml/2017/richdata2" ref="C19:N25">
    <sortCondition ref="C19:C25"/>
  </sortState>
  <customSheetViews>
    <customSheetView guid="{01C77170-9B80-4B41-93A1-200096C3CB54}" scale="70" showGridLines="0" fitToPage="1">
      <pane ySplit="9" topLeftCell="A10" activePane="bottomLeft" state="frozen"/>
      <selection pane="bottomLeft" activeCell="H20" sqref="H20"/>
      <pageMargins left="0.7" right="0.7" top="0.51" bottom="0.42" header="0.3" footer="0.3"/>
      <pageSetup scale="70" fitToHeight="2" orientation="landscape" r:id="rId1"/>
    </customSheetView>
  </customSheetViews>
  <mergeCells count="19">
    <mergeCell ref="C83:H83"/>
    <mergeCell ref="C6:D6"/>
    <mergeCell ref="C7:D7"/>
    <mergeCell ref="E6:G6"/>
    <mergeCell ref="E7:G7"/>
    <mergeCell ref="A46:A63"/>
    <mergeCell ref="A64:A81"/>
    <mergeCell ref="L9:L10"/>
    <mergeCell ref="B1:K1"/>
    <mergeCell ref="B2:K2"/>
    <mergeCell ref="B3:K3"/>
    <mergeCell ref="A10:A27"/>
    <mergeCell ref="A28:A45"/>
    <mergeCell ref="I6:J6"/>
    <mergeCell ref="I7:J7"/>
    <mergeCell ref="C5:G5"/>
    <mergeCell ref="I5:J5"/>
    <mergeCell ref="C4:D4"/>
    <mergeCell ref="F4:G4"/>
  </mergeCells>
  <pageMargins left="0.7" right="0.7" top="0.51" bottom="0.42" header="0.3" footer="0.3"/>
  <pageSetup scale="70"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6"/>
  <sheetViews>
    <sheetView showGridLines="0" zoomScale="50" zoomScaleNormal="50" workbookViewId="0">
      <selection activeCell="L62" sqref="L62"/>
    </sheetView>
  </sheetViews>
  <sheetFormatPr defaultColWidth="9.1796875" defaultRowHeight="26" x14ac:dyDescent="0.6"/>
  <cols>
    <col min="1" max="1" width="6.1796875" style="140" customWidth="1"/>
    <col min="2" max="2" width="4.7265625" style="1" customWidth="1"/>
    <col min="3" max="3" width="28.7265625" style="1" customWidth="1"/>
    <col min="4" max="4" width="9.1796875" style="1" hidden="1" customWidth="1"/>
    <col min="5" max="5" width="69.1796875" style="1" customWidth="1"/>
    <col min="6" max="6" width="8.26953125" style="1" customWidth="1"/>
    <col min="7" max="7" width="10.54296875" style="1" customWidth="1"/>
    <col min="8" max="8" width="74.81640625" style="47" customWidth="1"/>
    <col min="9" max="9" width="8.54296875" style="1" customWidth="1"/>
    <col min="10" max="10" width="12.54296875" style="1" customWidth="1"/>
    <col min="11" max="11" width="14.1796875" style="1" customWidth="1"/>
    <col min="12" max="12" width="81" style="124" customWidth="1"/>
    <col min="13" max="13" width="29" style="124" customWidth="1"/>
    <col min="14" max="14" width="10.453125" style="1" hidden="1" customWidth="1"/>
    <col min="15" max="15" width="4.7265625" style="1" hidden="1" customWidth="1"/>
    <col min="16" max="16" width="7.7265625" style="1" customWidth="1"/>
    <col min="17" max="17" width="4.7265625" style="1" customWidth="1"/>
    <col min="18" max="16384" width="9.1796875" style="1"/>
  </cols>
  <sheetData>
    <row r="1" spans="1:17" s="9" customFormat="1" x14ac:dyDescent="0.6">
      <c r="A1" s="139"/>
      <c r="B1" s="293" t="s">
        <v>0</v>
      </c>
      <c r="C1" s="293"/>
      <c r="D1" s="293"/>
      <c r="E1" s="293"/>
      <c r="F1" s="293"/>
      <c r="G1" s="293"/>
      <c r="H1" s="293"/>
      <c r="I1" s="293"/>
      <c r="J1" s="293"/>
      <c r="K1" s="293"/>
      <c r="L1" s="117"/>
      <c r="M1" s="117"/>
    </row>
    <row r="2" spans="1:17" s="9" customFormat="1" x14ac:dyDescent="0.6">
      <c r="A2" s="139"/>
      <c r="B2" s="293" t="s">
        <v>1</v>
      </c>
      <c r="C2" s="293"/>
      <c r="D2" s="293"/>
      <c r="E2" s="293"/>
      <c r="F2" s="293"/>
      <c r="G2" s="293"/>
      <c r="H2" s="293"/>
      <c r="I2" s="293"/>
      <c r="J2" s="293"/>
      <c r="K2" s="293"/>
      <c r="L2" s="117"/>
      <c r="M2" s="117"/>
    </row>
    <row r="3" spans="1:17" s="9" customFormat="1" ht="26.5" thickBot="1" x14ac:dyDescent="0.65">
      <c r="A3" s="139"/>
      <c r="B3" s="293" t="s">
        <v>2</v>
      </c>
      <c r="C3" s="293"/>
      <c r="D3" s="293"/>
      <c r="E3" s="293"/>
      <c r="F3" s="293"/>
      <c r="G3" s="293"/>
      <c r="H3" s="293"/>
      <c r="I3" s="293"/>
      <c r="J3" s="293"/>
      <c r="K3" s="293"/>
      <c r="L3" s="117"/>
      <c r="M3" s="117"/>
    </row>
    <row r="4" spans="1:17" ht="17.25" customHeight="1" x14ac:dyDescent="0.6">
      <c r="C4" s="294" t="s">
        <v>357</v>
      </c>
      <c r="D4" s="295"/>
      <c r="E4" s="163">
        <f>NOTES!C6</f>
        <v>2022</v>
      </c>
      <c r="F4" s="296">
        <f>E4+1</f>
        <v>2023</v>
      </c>
      <c r="G4" s="297"/>
      <c r="H4" s="129" t="s">
        <v>363</v>
      </c>
      <c r="I4" s="163">
        <f>E4+3</f>
        <v>2025</v>
      </c>
      <c r="J4" s="164">
        <f>F4+3</f>
        <v>2026</v>
      </c>
      <c r="K4" s="15" t="s">
        <v>392</v>
      </c>
      <c r="L4" s="118"/>
      <c r="M4" s="118"/>
    </row>
    <row r="5" spans="1:17" s="8" customFormat="1" ht="16.5" customHeight="1" thickBot="1" x14ac:dyDescent="0.65">
      <c r="A5" s="140"/>
      <c r="C5" s="279" t="s">
        <v>749</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39"/>
      <c r="C6" s="290" t="s">
        <v>367</v>
      </c>
      <c r="D6" s="281"/>
      <c r="E6" s="275"/>
      <c r="F6" s="275"/>
      <c r="G6" s="275"/>
      <c r="H6" s="127" t="s">
        <v>365</v>
      </c>
      <c r="I6" s="275"/>
      <c r="J6" s="276"/>
      <c r="K6" s="15" t="s">
        <v>391</v>
      </c>
      <c r="L6" s="118"/>
      <c r="M6" s="118"/>
      <c r="N6" s="47"/>
      <c r="O6" s="47"/>
      <c r="P6" s="47"/>
      <c r="Q6" s="1"/>
    </row>
    <row r="7" spans="1:17" s="9" customFormat="1" ht="16.5" customHeight="1" thickBot="1" x14ac:dyDescent="0.65">
      <c r="A7" s="139"/>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39"/>
      <c r="C8" s="48"/>
      <c r="D8" s="5"/>
      <c r="E8" s="48"/>
      <c r="F8" s="5"/>
      <c r="G8" s="5"/>
      <c r="H8" s="5"/>
      <c r="I8" s="5"/>
      <c r="J8" s="5"/>
      <c r="K8" s="5"/>
      <c r="L8" s="119"/>
      <c r="M8" s="119"/>
      <c r="N8" s="47"/>
      <c r="O8" s="47"/>
      <c r="P8" s="47"/>
      <c r="Q8" s="1"/>
    </row>
    <row r="9" spans="1:17" s="4" customFormat="1" ht="32.25" customHeight="1" thickBot="1" x14ac:dyDescent="0.4">
      <c r="A9" s="141"/>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301" t="s">
        <v>694</v>
      </c>
      <c r="B10" s="107"/>
      <c r="C10" s="108" t="s">
        <v>14</v>
      </c>
      <c r="D10" s="108">
        <v>1</v>
      </c>
      <c r="E10" s="108" t="s">
        <v>356</v>
      </c>
      <c r="F10" s="108">
        <f>SUM(F11:F18)</f>
        <v>16</v>
      </c>
      <c r="G10" s="53" t="s">
        <v>3</v>
      </c>
      <c r="H10" s="53">
        <f>E4</f>
        <v>2022</v>
      </c>
      <c r="I10" s="18"/>
      <c r="J10" s="19"/>
      <c r="K10" s="21">
        <f>IF(O10=0,0,ROUND(N10/O10,2))</f>
        <v>0</v>
      </c>
      <c r="L10" s="273"/>
      <c r="M10" s="228"/>
      <c r="N10" s="12">
        <f>SUM(N11:N18)</f>
        <v>0</v>
      </c>
      <c r="O10" s="13">
        <f>SUM(O11:O18)</f>
        <v>0</v>
      </c>
      <c r="P10" s="3"/>
      <c r="Q10" s="2"/>
    </row>
    <row r="11" spans="1:17" s="9"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M11" s="119"/>
      <c r="N11" s="6">
        <f>IF(F11=0,0,IF(I11=0,0,K11*F11))</f>
        <v>0</v>
      </c>
      <c r="O11" s="6">
        <f t="shared" ref="O11:O18" si="0">IF(I11=0,0,F11)</f>
        <v>0</v>
      </c>
      <c r="P11" s="47"/>
      <c r="Q11" s="1"/>
    </row>
    <row r="12" spans="1:17" s="9" customFormat="1" ht="76.900000000000006"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M12" s="119"/>
      <c r="N12" s="6">
        <f t="shared" ref="N12:N18" si="1">IF(F12=0,0,IF(I12=0,0,K12*F12))</f>
        <v>0</v>
      </c>
      <c r="O12" s="6">
        <f t="shared" si="0"/>
        <v>0</v>
      </c>
      <c r="P12" s="47"/>
      <c r="Q12" s="1"/>
    </row>
    <row r="13" spans="1:17" s="9"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2"/>
      <c r="M13" s="119"/>
      <c r="N13" s="6">
        <f t="shared" si="1"/>
        <v>0</v>
      </c>
      <c r="O13" s="6">
        <f t="shared" si="0"/>
        <v>0</v>
      </c>
      <c r="P13" s="47"/>
      <c r="Q13" s="1"/>
    </row>
    <row r="14" spans="1:17" s="9" customFormat="1" ht="82.9"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1"/>
        <v>0</v>
      </c>
      <c r="O14" s="6">
        <f t="shared" si="0"/>
        <v>0</v>
      </c>
      <c r="P14" s="47"/>
      <c r="Q14" s="1"/>
    </row>
    <row r="15" spans="1:17" s="9"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M17" s="119"/>
      <c r="N17" s="6">
        <f t="shared" si="1"/>
        <v>0</v>
      </c>
      <c r="O17" s="6">
        <f t="shared" si="0"/>
        <v>0</v>
      </c>
      <c r="P17" s="47"/>
      <c r="Q17" s="1"/>
    </row>
    <row r="18" spans="1:17" s="9"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M18" s="119"/>
      <c r="N18" s="6">
        <f t="shared" si="1"/>
        <v>0</v>
      </c>
      <c r="O18" s="6">
        <f t="shared" si="0"/>
        <v>0</v>
      </c>
      <c r="P18" s="47"/>
      <c r="Q18" s="1"/>
    </row>
    <row r="19" spans="1:17" s="9" customFormat="1" ht="16" thickBot="1" x14ac:dyDescent="0.4">
      <c r="A19" s="302"/>
      <c r="B19" s="107"/>
      <c r="C19" s="108" t="str">
        <f>C10</f>
        <v>Semester</v>
      </c>
      <c r="D19" s="108">
        <f>D10+1</f>
        <v>2</v>
      </c>
      <c r="E19" s="108" t="str">
        <f>E10</f>
        <v>Total Credit Hours</v>
      </c>
      <c r="F19" s="108">
        <f>SUM(F20:F27)</f>
        <v>16</v>
      </c>
      <c r="G19" s="53" t="s">
        <v>4</v>
      </c>
      <c r="H19" s="53">
        <f>H10+1</f>
        <v>2023</v>
      </c>
      <c r="I19" s="18"/>
      <c r="J19" s="19"/>
      <c r="K19" s="21">
        <f>IF(O19=0,0,ROUND(N19/O19,2))</f>
        <v>0</v>
      </c>
      <c r="L19" s="122"/>
      <c r="M19" s="228"/>
      <c r="N19" s="12">
        <f>SUM(N20:N27)</f>
        <v>0</v>
      </c>
      <c r="O19" s="13">
        <f t="shared" ref="O19" si="3">SUM(O20:O27)</f>
        <v>0</v>
      </c>
      <c r="P19" s="3"/>
      <c r="Q19" s="2"/>
    </row>
    <row r="20" spans="1:17" s="9"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302"/>
      <c r="B22" s="109">
        <f t="shared" ref="B22:B26" si="6">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M22" s="119"/>
      <c r="N22" s="6">
        <f t="shared" si="4"/>
        <v>0</v>
      </c>
      <c r="O22" s="6">
        <f t="shared" si="5"/>
        <v>0</v>
      </c>
      <c r="P22" s="47"/>
      <c r="Q22" s="1"/>
    </row>
    <row r="23" spans="1:17" s="9" customFormat="1" ht="41.5" customHeight="1" x14ac:dyDescent="0.35">
      <c r="A23" s="302"/>
      <c r="B23" s="109">
        <f t="shared" si="6"/>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302"/>
      <c r="B24" s="109">
        <f t="shared" si="6"/>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302"/>
      <c r="B25" s="109">
        <f t="shared" si="6"/>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M25" s="119"/>
      <c r="N25" s="6">
        <f t="shared" si="4"/>
        <v>0</v>
      </c>
      <c r="O25" s="6">
        <f t="shared" si="5"/>
        <v>0</v>
      </c>
      <c r="P25" s="47"/>
      <c r="Q25" s="1"/>
    </row>
    <row r="26" spans="1:17" s="9" customFormat="1" ht="15.5" x14ac:dyDescent="0.35">
      <c r="A26" s="302"/>
      <c r="B26" s="109">
        <f t="shared" si="6"/>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M26" s="119"/>
      <c r="N26" s="6">
        <f t="shared" si="4"/>
        <v>0</v>
      </c>
      <c r="O26" s="6">
        <f t="shared" si="5"/>
        <v>0</v>
      </c>
      <c r="P26" s="47"/>
      <c r="Q26" s="1"/>
    </row>
    <row r="27" spans="1:17" s="9"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301" t="s">
        <v>695</v>
      </c>
      <c r="B28" s="107"/>
      <c r="C28" s="108" t="str">
        <f>C19</f>
        <v>Semester</v>
      </c>
      <c r="D28" s="108">
        <f>D19+1</f>
        <v>3</v>
      </c>
      <c r="E28" s="108" t="str">
        <f>E19</f>
        <v>Total Credit Hours</v>
      </c>
      <c r="F28" s="108">
        <f>SUM(F29:F36)</f>
        <v>16</v>
      </c>
      <c r="G28" s="53" t="str">
        <f>G10</f>
        <v>FALL</v>
      </c>
      <c r="H28" s="53">
        <f>H19</f>
        <v>2023</v>
      </c>
      <c r="I28" s="18"/>
      <c r="J28" s="19"/>
      <c r="K28" s="21">
        <f>IF(O28=0,0,ROUND(N28/O28,2))</f>
        <v>0</v>
      </c>
      <c r="L28" s="122"/>
      <c r="M28" s="228"/>
      <c r="N28" s="12">
        <f>SUM(N29:N36)</f>
        <v>0</v>
      </c>
      <c r="O28" s="13">
        <f t="shared" ref="O28" si="7">SUM(O29:O36)</f>
        <v>0</v>
      </c>
      <c r="P28" s="3"/>
      <c r="Q28" s="2"/>
    </row>
    <row r="29" spans="1:17" s="9"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302"/>
      <c r="B31" s="109">
        <f t="shared" ref="B31:B35" si="10">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302"/>
      <c r="B32" s="109">
        <f t="shared" si="10"/>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M32" s="119"/>
      <c r="N32" s="6">
        <f t="shared" si="8"/>
        <v>0</v>
      </c>
      <c r="O32" s="6">
        <f t="shared" si="9"/>
        <v>0</v>
      </c>
      <c r="P32" s="47"/>
      <c r="Q32" s="1"/>
    </row>
    <row r="33" spans="1:17" s="9" customFormat="1" ht="35.5" customHeight="1" x14ac:dyDescent="0.35">
      <c r="A33" s="302"/>
      <c r="B33" s="109">
        <f t="shared" si="10"/>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302"/>
      <c r="B34" s="109">
        <f t="shared" si="10"/>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M34" s="119"/>
      <c r="N34" s="6">
        <f t="shared" si="8"/>
        <v>0</v>
      </c>
      <c r="O34" s="6">
        <f t="shared" si="9"/>
        <v>0</v>
      </c>
      <c r="P34" s="47"/>
      <c r="Q34" s="1"/>
    </row>
    <row r="35" spans="1:17" s="9" customFormat="1" ht="15.5" x14ac:dyDescent="0.35">
      <c r="A35" s="302"/>
      <c r="B35" s="109">
        <f t="shared" si="10"/>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M35" s="119"/>
      <c r="N35" s="6">
        <f t="shared" si="8"/>
        <v>0</v>
      </c>
      <c r="O35" s="6">
        <f t="shared" si="9"/>
        <v>0</v>
      </c>
      <c r="P35" s="47"/>
      <c r="Q35" s="1"/>
    </row>
    <row r="36" spans="1:17" s="9"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M36" s="119"/>
      <c r="N36" s="6">
        <f t="shared" si="8"/>
        <v>0</v>
      </c>
      <c r="O36" s="6">
        <f t="shared" si="9"/>
        <v>0</v>
      </c>
      <c r="P36" s="47"/>
      <c r="Q36" s="1"/>
    </row>
    <row r="37" spans="1:17" s="9" customFormat="1" ht="16" thickBot="1" x14ac:dyDescent="0.4">
      <c r="A37" s="302"/>
      <c r="B37" s="107"/>
      <c r="C37" s="108" t="str">
        <f>C28</f>
        <v>Semester</v>
      </c>
      <c r="D37" s="108">
        <f>D28+1</f>
        <v>4</v>
      </c>
      <c r="E37" s="108" t="str">
        <f>E28</f>
        <v>Total Credit Hours</v>
      </c>
      <c r="F37" s="108">
        <f>SUM(F38:F45)</f>
        <v>16</v>
      </c>
      <c r="G37" s="53" t="str">
        <f>G19</f>
        <v>SPRING</v>
      </c>
      <c r="H37" s="53">
        <f>H28+1</f>
        <v>2024</v>
      </c>
      <c r="I37" s="18"/>
      <c r="J37" s="19"/>
      <c r="K37" s="21">
        <f>IF(O37=0,0,ROUND(N37/O37,2))</f>
        <v>0</v>
      </c>
      <c r="L37" s="122"/>
      <c r="M37" s="228"/>
      <c r="N37" s="12">
        <f>SUM(N38:N45)</f>
        <v>0</v>
      </c>
      <c r="O37" s="13">
        <f t="shared" ref="O37" si="11">SUM(O38:O45)</f>
        <v>0</v>
      </c>
      <c r="P37" s="3"/>
      <c r="Q37" s="2"/>
    </row>
    <row r="38" spans="1:17" s="9"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302"/>
      <c r="B40" s="109">
        <f t="shared" ref="B40:B42" si="14">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302"/>
      <c r="B41" s="109">
        <f t="shared" si="14"/>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302"/>
      <c r="B42" s="109">
        <f t="shared" si="14"/>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M44" s="119"/>
      <c r="N44" s="6">
        <f t="shared" si="12"/>
        <v>0</v>
      </c>
      <c r="O44" s="6">
        <f t="shared" si="13"/>
        <v>0</v>
      </c>
      <c r="P44" s="47"/>
      <c r="Q44" s="1"/>
    </row>
    <row r="45" spans="1:17" s="9"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301" t="s">
        <v>696</v>
      </c>
      <c r="B46" s="107"/>
      <c r="C46" s="108" t="str">
        <f>C37</f>
        <v>Semester</v>
      </c>
      <c r="D46" s="108">
        <f>D37+1</f>
        <v>5</v>
      </c>
      <c r="E46" s="108" t="str">
        <f>E37</f>
        <v>Total Credit Hours</v>
      </c>
      <c r="F46" s="108">
        <f>SUM(F47:F54)</f>
        <v>16</v>
      </c>
      <c r="G46" s="53" t="str">
        <f>G28</f>
        <v>FALL</v>
      </c>
      <c r="H46" s="53">
        <f>H37</f>
        <v>2024</v>
      </c>
      <c r="I46" s="18"/>
      <c r="J46" s="19"/>
      <c r="K46" s="21">
        <f>IF(O46=0,0,ROUND(N46/O46,2))</f>
        <v>0</v>
      </c>
      <c r="L46" s="122"/>
      <c r="M46" s="228"/>
      <c r="N46" s="12">
        <f t="shared" ref="N46:O46" si="15">SUM(N47:N54)</f>
        <v>0</v>
      </c>
      <c r="O46" s="13">
        <f t="shared" si="15"/>
        <v>0</v>
      </c>
      <c r="P46" s="3"/>
      <c r="Q46" s="2"/>
    </row>
    <row r="47" spans="1:17" s="9"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302"/>
      <c r="B49" s="109">
        <f t="shared" ref="B49:B51" si="18">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302"/>
      <c r="B50" s="109">
        <f t="shared" si="18"/>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8" customHeight="1" x14ac:dyDescent="0.35">
      <c r="A51" s="302"/>
      <c r="B51" s="109">
        <f t="shared" si="18"/>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M54" s="119"/>
      <c r="N54" s="6">
        <f t="shared" si="16"/>
        <v>0</v>
      </c>
      <c r="O54" s="6">
        <f t="shared" si="17"/>
        <v>0</v>
      </c>
      <c r="P54" s="47"/>
      <c r="Q54" s="1"/>
    </row>
    <row r="55" spans="1:17" s="9" customFormat="1" ht="16" thickBot="1" x14ac:dyDescent="0.4">
      <c r="A55" s="302"/>
      <c r="B55" s="107"/>
      <c r="C55" s="108" t="str">
        <f>C46</f>
        <v>Semester</v>
      </c>
      <c r="D55" s="108">
        <f>D46+1</f>
        <v>6</v>
      </c>
      <c r="E55" s="108" t="str">
        <f>E46</f>
        <v>Total Credit Hours</v>
      </c>
      <c r="F55" s="108">
        <f>SUM(F56:F63)</f>
        <v>15</v>
      </c>
      <c r="G55" s="53" t="str">
        <f>G37</f>
        <v>SPRING</v>
      </c>
      <c r="H55" s="53">
        <f>H46+1</f>
        <v>2025</v>
      </c>
      <c r="I55" s="18"/>
      <c r="J55" s="19"/>
      <c r="K55" s="21">
        <f>IF(O55=0,0,ROUND(N55/O55,2))</f>
        <v>0</v>
      </c>
      <c r="L55" s="122"/>
      <c r="M55" s="228"/>
      <c r="N55" s="12">
        <f t="shared" ref="N55:O55" si="19">SUM(N56:N63)</f>
        <v>0</v>
      </c>
      <c r="O55" s="13">
        <f t="shared" si="19"/>
        <v>0</v>
      </c>
      <c r="P55" s="3"/>
      <c r="Q55" s="2"/>
    </row>
    <row r="56" spans="1:17" s="9"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302"/>
      <c r="B58" s="109">
        <f t="shared" ref="B58:B60" si="22">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302"/>
      <c r="B59" s="109">
        <f t="shared" si="22"/>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302"/>
      <c r="B60" s="109">
        <f t="shared" si="22"/>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301" t="s">
        <v>697</v>
      </c>
      <c r="B64" s="107"/>
      <c r="C64" s="108" t="str">
        <f>C55</f>
        <v>Semester</v>
      </c>
      <c r="D64" s="108">
        <f>D55+1</f>
        <v>7</v>
      </c>
      <c r="E64" s="108" t="str">
        <f>E55</f>
        <v>Total Credit Hours</v>
      </c>
      <c r="F64" s="108">
        <f>SUM(F65:F72)</f>
        <v>13</v>
      </c>
      <c r="G64" s="53" t="str">
        <f>G46</f>
        <v>FALL</v>
      </c>
      <c r="H64" s="53">
        <f>H55</f>
        <v>2025</v>
      </c>
      <c r="I64" s="18"/>
      <c r="J64" s="19"/>
      <c r="K64" s="21">
        <f>IF(O64=0,0,ROUND(N64/O64,2))</f>
        <v>0</v>
      </c>
      <c r="L64" s="122"/>
      <c r="M64" s="228"/>
      <c r="N64" s="12">
        <f>SUM(N65:N72)-N66</f>
        <v>0</v>
      </c>
      <c r="O64" s="12">
        <f>SUM(O65:O72)-O66</f>
        <v>0</v>
      </c>
      <c r="P64" s="3"/>
      <c r="Q64" s="2"/>
    </row>
    <row r="65" spans="1:17" s="9"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M65" s="119"/>
      <c r="N65" s="6">
        <f t="shared" ref="N65" si="23">IF(F65=0,0,IF(I65=0,0,K65*F65))</f>
        <v>0</v>
      </c>
      <c r="O65" s="6">
        <f t="shared" ref="O65:O72" si="24">IF(I65=0,0,F65)</f>
        <v>0</v>
      </c>
      <c r="P65" s="47"/>
      <c r="Q65" s="1"/>
    </row>
    <row r="66" spans="1:17" s="9" customFormat="1" ht="19.899999999999999" customHeight="1"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M66" s="119"/>
      <c r="N66" s="138">
        <f>IF(F66=0,0,IF(I66=0,0,K66*F66))</f>
        <v>0</v>
      </c>
      <c r="O66" s="138">
        <f t="shared" si="24"/>
        <v>0</v>
      </c>
      <c r="P66" s="47"/>
      <c r="Q66" s="1"/>
    </row>
    <row r="67" spans="1:17" s="9" customFormat="1" ht="15.5" x14ac:dyDescent="0.35">
      <c r="A67" s="302"/>
      <c r="B67" s="109">
        <f t="shared" ref="B67:B69" si="25">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M67" s="119"/>
      <c r="N67" s="6">
        <f t="shared" ref="N67:N72" si="26">IF(F67=0,0,IF(I67=0,0,K67*F67))</f>
        <v>0</v>
      </c>
      <c r="O67" s="6">
        <f t="shared" si="24"/>
        <v>0</v>
      </c>
      <c r="P67" s="47"/>
      <c r="Q67" s="1"/>
    </row>
    <row r="68" spans="1:17" s="9" customFormat="1" ht="31.15" customHeight="1" x14ac:dyDescent="0.35">
      <c r="A68" s="302"/>
      <c r="B68" s="109">
        <f t="shared" si="25"/>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M68" s="119"/>
      <c r="N68" s="6">
        <f t="shared" si="26"/>
        <v>0</v>
      </c>
      <c r="O68" s="6">
        <f t="shared" si="24"/>
        <v>0</v>
      </c>
      <c r="P68" s="47"/>
      <c r="Q68" s="1"/>
    </row>
    <row r="69" spans="1:17" s="9" customFormat="1" ht="18.75" customHeight="1" x14ac:dyDescent="0.35">
      <c r="A69" s="302"/>
      <c r="B69" s="109">
        <f t="shared" si="25"/>
        <v>5</v>
      </c>
      <c r="C69" s="162" t="s">
        <v>909</v>
      </c>
      <c r="D69" s="162" t="str">
        <f>'CE Program'!D69</f>
        <v>---</v>
      </c>
      <c r="E69" s="162" t="str">
        <f>IF(C77=0,"",LOOKUP($C77,'Course List'!$C$7:$C$1067,'Course List'!E$7:E$1067))</f>
        <v>See the CE Environmental Eng. Elective List Below</v>
      </c>
      <c r="F69" s="162">
        <f>IF(D77=0,"",LOOKUP($C77,'Course List'!$C$7:$C$1067,'Course List'!F$7:F$1067))</f>
        <v>3</v>
      </c>
      <c r="G69" s="162" t="str">
        <f>IF(E77=0,"",LOOKUP($C77,'Course List'!$C$7:$C$1067,'Course List'!G$7:G$1067))</f>
        <v>F &amp; S</v>
      </c>
      <c r="H69" s="162" t="str">
        <f>IF(F77=0,"",LOOKUP($C77,'Course List'!$C$7:$C$1067,'Course List'!H$7:H$1067))</f>
        <v xml:space="preserve"> ---</v>
      </c>
      <c r="I69" s="38"/>
      <c r="J69" s="49"/>
      <c r="K69" s="45" t="str">
        <f>IF(I69=0,"",LOOKUP(I69,NOTES!$F$8:$F$19,NOTES!$I$8:$I$19))</f>
        <v/>
      </c>
      <c r="L69" s="121"/>
      <c r="M69" s="119"/>
      <c r="N69" s="6">
        <f t="shared" si="26"/>
        <v>0</v>
      </c>
      <c r="O69" s="6">
        <f t="shared" si="24"/>
        <v>0</v>
      </c>
      <c r="P69" s="47"/>
      <c r="Q69" s="1"/>
    </row>
    <row r="70" spans="1:17" s="9" customFormat="1" ht="17.5" customHeight="1"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M70" s="119"/>
      <c r="N70" s="6">
        <f t="shared" si="26"/>
        <v>0</v>
      </c>
      <c r="O70" s="6">
        <f t="shared" si="24"/>
        <v>0</v>
      </c>
      <c r="P70" s="47"/>
      <c r="Q70" s="1"/>
    </row>
    <row r="71" spans="1:17" s="9"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M71" s="119"/>
      <c r="N71" s="6">
        <f t="shared" si="26"/>
        <v>0</v>
      </c>
      <c r="O71" s="6">
        <f t="shared" si="24"/>
        <v>0</v>
      </c>
      <c r="P71" s="47"/>
      <c r="Q71" s="1"/>
    </row>
    <row r="72" spans="1:17" s="9"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M72" s="119"/>
      <c r="N72" s="6">
        <f t="shared" si="26"/>
        <v>0</v>
      </c>
      <c r="O72" s="6">
        <f t="shared" si="24"/>
        <v>0</v>
      </c>
      <c r="P72" s="47"/>
      <c r="Q72" s="1"/>
    </row>
    <row r="73" spans="1:17" s="9" customFormat="1" ht="16" thickBot="1" x14ac:dyDescent="0.4">
      <c r="A73" s="302"/>
      <c r="B73" s="107"/>
      <c r="C73" s="174" t="str">
        <f>C64</f>
        <v>Semester</v>
      </c>
      <c r="D73" s="108">
        <f>D64+1</f>
        <v>8</v>
      </c>
      <c r="E73" s="108" t="str">
        <f>E64</f>
        <v>Total Credit Hours</v>
      </c>
      <c r="F73" s="108">
        <f>SUM(F74:F81)</f>
        <v>12</v>
      </c>
      <c r="G73" s="53" t="str">
        <f>G55</f>
        <v>SPRING</v>
      </c>
      <c r="H73" s="53">
        <f>H64+1</f>
        <v>2026</v>
      </c>
      <c r="I73" s="53"/>
      <c r="J73" s="54"/>
      <c r="K73" s="21">
        <f>IF(O73=0,0,ROUND(N73/O73,2))</f>
        <v>0</v>
      </c>
      <c r="L73" s="122"/>
      <c r="M73" s="228"/>
      <c r="N73" s="12">
        <f t="shared" ref="N73:O73" si="27">SUM(N74:N81)</f>
        <v>0</v>
      </c>
      <c r="O73" s="13">
        <f t="shared" si="27"/>
        <v>0</v>
      </c>
      <c r="P73" s="3"/>
      <c r="Q73" s="2"/>
    </row>
    <row r="74" spans="1:17" s="9"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M74" s="119"/>
      <c r="N74" s="6">
        <f>IF(F74=0,0,IF(I74=0,0,K74*F74))</f>
        <v>0</v>
      </c>
      <c r="O74" s="6">
        <f t="shared" ref="O74:O81" si="28">IF(I74=0,0,F74)</f>
        <v>0</v>
      </c>
      <c r="P74" s="47"/>
      <c r="Q74" s="1"/>
    </row>
    <row r="75" spans="1:17" s="9" customFormat="1" ht="33" customHeight="1" x14ac:dyDescent="0.35">
      <c r="A75" s="302"/>
      <c r="B75" s="109">
        <f>B74+1</f>
        <v>2</v>
      </c>
      <c r="C75" s="175"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M75" s="119"/>
      <c r="N75" s="6">
        <f t="shared" ref="N75:N81" si="29">IF(F75=0,0,IF(I75=0,0,K75*F75))</f>
        <v>0</v>
      </c>
      <c r="O75" s="6">
        <f t="shared" si="28"/>
        <v>0</v>
      </c>
      <c r="P75" s="47"/>
      <c r="Q75" s="1"/>
    </row>
    <row r="76" spans="1:17" s="9" customFormat="1" ht="15.5" x14ac:dyDescent="0.35">
      <c r="A76" s="302"/>
      <c r="B76" s="109">
        <f t="shared" ref="B76:B78" si="30">B75+1</f>
        <v>3</v>
      </c>
      <c r="C76" s="235"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M76" s="119"/>
      <c r="N76" s="6">
        <f t="shared" si="29"/>
        <v>0</v>
      </c>
      <c r="O76" s="6">
        <f t="shared" si="28"/>
        <v>0</v>
      </c>
      <c r="P76" s="47"/>
      <c r="Q76" s="1"/>
    </row>
    <row r="77" spans="1:17" s="9" customFormat="1" ht="15.65" customHeight="1" x14ac:dyDescent="0.35">
      <c r="A77" s="302"/>
      <c r="B77" s="109">
        <f t="shared" si="30"/>
        <v>4</v>
      </c>
      <c r="C77" s="176" t="s">
        <v>741</v>
      </c>
      <c r="D77" s="162" t="str">
        <f>'CE Program'!D77</f>
        <v>---</v>
      </c>
      <c r="E77" s="162" t="str">
        <f>IF(C77=0,"",LOOKUP($C77,'Course List'!$C$7:$C$1067,'Course List'!E$7:E$1067))</f>
        <v>See the CE Environmental Eng. Elective List Below</v>
      </c>
      <c r="F77" s="162">
        <f>IF(D77=0,"",LOOKUP($C77,'Course List'!$C$7:$C$1067,'Course List'!F$7:F$1067))</f>
        <v>3</v>
      </c>
      <c r="G77" s="162" t="str">
        <f>IF(E77=0,"",LOOKUP($C77,'Course List'!$C$7:$C$1067,'Course List'!G$7:G$1067))</f>
        <v>F &amp; S</v>
      </c>
      <c r="H77" s="162" t="str">
        <f>IF(F77=0,"",LOOKUP($C77,'Course List'!$C$7:$C$1067,'Course List'!H$7:H$1067))</f>
        <v xml:space="preserve"> ---</v>
      </c>
      <c r="I77" s="38"/>
      <c r="J77" s="49"/>
      <c r="K77" s="45" t="str">
        <f>IF(I77=0,"",LOOKUP(I77,NOTES!$F$8:$F$19,NOTES!$I$8:$I$19))</f>
        <v/>
      </c>
      <c r="L77" s="121"/>
      <c r="M77" s="119"/>
      <c r="N77" s="6">
        <f t="shared" si="29"/>
        <v>0</v>
      </c>
      <c r="O77" s="6">
        <f t="shared" si="28"/>
        <v>0</v>
      </c>
      <c r="P77" s="47"/>
      <c r="Q77" s="1"/>
    </row>
    <row r="78" spans="1:17" s="9" customFormat="1" ht="16.149999999999999" customHeight="1" x14ac:dyDescent="0.35">
      <c r="A78" s="302"/>
      <c r="B78" s="109">
        <f t="shared" si="30"/>
        <v>5</v>
      </c>
      <c r="C78" s="175">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M78" s="119"/>
      <c r="N78" s="6">
        <f t="shared" si="29"/>
        <v>0</v>
      </c>
      <c r="O78" s="6">
        <f t="shared" si="28"/>
        <v>0</v>
      </c>
      <c r="P78" s="47"/>
      <c r="Q78" s="1"/>
    </row>
    <row r="79" spans="1:17" s="9" customFormat="1" ht="19.149999999999999" customHeight="1" x14ac:dyDescent="0.35">
      <c r="A79" s="302"/>
      <c r="B79" s="109">
        <f>B78+1</f>
        <v>6</v>
      </c>
      <c r="C79" s="175">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M79" s="119"/>
      <c r="N79" s="6">
        <f t="shared" si="29"/>
        <v>0</v>
      </c>
      <c r="O79" s="6">
        <f t="shared" si="28"/>
        <v>0</v>
      </c>
      <c r="P79" s="47"/>
      <c r="Q79" s="1"/>
    </row>
    <row r="80" spans="1:17" s="9" customFormat="1" ht="15.5" x14ac:dyDescent="0.35">
      <c r="A80" s="302"/>
      <c r="B80" s="109">
        <f>B79+1</f>
        <v>7</v>
      </c>
      <c r="C80" s="175">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M80" s="119"/>
      <c r="N80" s="6">
        <f t="shared" si="29"/>
        <v>0</v>
      </c>
      <c r="O80" s="6">
        <f t="shared" si="28"/>
        <v>0</v>
      </c>
      <c r="P80" s="47"/>
      <c r="Q80" s="1"/>
    </row>
    <row r="81" spans="1:25" s="9" customFormat="1" ht="16" thickBot="1" x14ac:dyDescent="0.4">
      <c r="A81" s="303"/>
      <c r="B81" s="112">
        <f>B80+1</f>
        <v>8</v>
      </c>
      <c r="C81" s="177">
        <f>'CE Program'!C81</f>
        <v>0</v>
      </c>
      <c r="D81" s="178" t="str">
        <f>'CE Program'!D81</f>
        <v/>
      </c>
      <c r="E81" s="178" t="str">
        <f>'CE Program'!E81</f>
        <v/>
      </c>
      <c r="F81" s="178" t="str">
        <f>'CE Program'!F81</f>
        <v/>
      </c>
      <c r="G81" s="178" t="str">
        <f>'CE Program'!G81</f>
        <v/>
      </c>
      <c r="H81" s="178" t="str">
        <f>'CE Program'!H81</f>
        <v/>
      </c>
      <c r="I81" s="39"/>
      <c r="J81" s="50"/>
      <c r="K81" s="46" t="str">
        <f>IF(I81=0,"",LOOKUP(I81,NOTES!$F$8:$F$19,NOTES!$I$8:$I$19))</f>
        <v/>
      </c>
      <c r="L81" s="123"/>
      <c r="M81" s="119"/>
      <c r="N81" s="6">
        <f t="shared" si="29"/>
        <v>0</v>
      </c>
      <c r="O81" s="6">
        <f t="shared" si="28"/>
        <v>0</v>
      </c>
      <c r="P81" s="47"/>
      <c r="Q81" s="1"/>
    </row>
    <row r="82" spans="1:25" s="9" customFormat="1" ht="16" thickBot="1" x14ac:dyDescent="0.4">
      <c r="A82" s="172"/>
      <c r="B82" s="173"/>
      <c r="C82" s="5"/>
      <c r="D82" s="5"/>
      <c r="E82" s="5"/>
      <c r="F82" s="5"/>
      <c r="G82" s="5"/>
      <c r="H82" s="5"/>
      <c r="I82" s="119"/>
      <c r="J82" s="119"/>
      <c r="K82" s="5"/>
      <c r="L82" s="119"/>
      <c r="M82" s="124"/>
      <c r="N82" s="6"/>
      <c r="O82" s="6"/>
      <c r="P82" s="47"/>
      <c r="Q82" s="1"/>
    </row>
    <row r="83" spans="1:25" ht="26.5" thickBot="1" x14ac:dyDescent="0.4">
      <c r="A83" s="158"/>
      <c r="C83" s="298" t="s">
        <v>748</v>
      </c>
      <c r="D83" s="299"/>
      <c r="E83" s="299"/>
      <c r="F83" s="299"/>
      <c r="G83" s="299"/>
      <c r="H83" s="300"/>
      <c r="U83" s="51"/>
      <c r="Y83" s="51"/>
    </row>
    <row r="84" spans="1:25" ht="31" x14ac:dyDescent="0.35">
      <c r="A84" s="159"/>
      <c r="B84" s="160"/>
      <c r="C84" s="179" t="s">
        <v>802</v>
      </c>
      <c r="D84" s="179" t="s">
        <v>364</v>
      </c>
      <c r="E84" s="179" t="s">
        <v>12</v>
      </c>
      <c r="F84" s="179" t="s">
        <v>803</v>
      </c>
      <c r="G84" s="179" t="s">
        <v>14</v>
      </c>
      <c r="H84" s="179" t="s">
        <v>15</v>
      </c>
      <c r="Y84" s="51"/>
    </row>
    <row r="85" spans="1:25" ht="15.5" x14ac:dyDescent="0.35">
      <c r="A85" s="159"/>
      <c r="B85" s="160"/>
      <c r="C85" s="110" t="str">
        <f>'Course List'!C77</f>
        <v>CE 6501</v>
      </c>
      <c r="D85" s="110" t="str">
        <f>'Course List'!D77</f>
        <v>  240</v>
      </c>
      <c r="E85" s="110" t="str">
        <f>'Course List'!E77</f>
        <v>Aquatic Chemistry</v>
      </c>
      <c r="F85" s="110">
        <f>'Course List'!F77</f>
        <v>3</v>
      </c>
      <c r="G85" s="110" t="str">
        <f>'Course List'!G77</f>
        <v>F</v>
      </c>
      <c r="H85" s="110" t="str">
        <f>'Course List'!H77</f>
        <v>Prerequisite: Chem 1111</v>
      </c>
      <c r="I85" s="160"/>
      <c r="J85" s="160"/>
      <c r="K85" s="160"/>
      <c r="Y85" s="51"/>
    </row>
    <row r="86" spans="1:25" ht="15.5" x14ac:dyDescent="0.35">
      <c r="A86" s="159"/>
      <c r="B86" s="160"/>
      <c r="C86" s="110" t="str">
        <f>'Course List'!C78</f>
        <v>CE 6502</v>
      </c>
      <c r="D86" s="110" t="str">
        <f>'Course List'!D78</f>
        <v>---</v>
      </c>
      <c r="E86" s="110" t="str">
        <f>'Course List'!E78</f>
        <v>Env. Eng. Design: Drinking Water Treatment</v>
      </c>
      <c r="F86" s="110">
        <f>'Course List'!F78</f>
        <v>3</v>
      </c>
      <c r="G86" s="110" t="str">
        <f>'Course List'!G78</f>
        <v>S</v>
      </c>
      <c r="H86" s="110" t="str">
        <f>'Course List'!H78</f>
        <v>Prerequisite: CE 3520</v>
      </c>
      <c r="Y86" s="51"/>
    </row>
    <row r="87" spans="1:25" ht="15.5" x14ac:dyDescent="0.35">
      <c r="A87" s="159"/>
      <c r="B87" s="160"/>
      <c r="C87" s="110" t="str">
        <f>'Course List'!C79</f>
        <v>CE 6503</v>
      </c>
      <c r="D87" s="110" t="str">
        <f>'Course List'!D79</f>
        <v>  242</v>
      </c>
      <c r="E87" s="110" t="str">
        <f>'Course List'!E79</f>
        <v> Principles of Envr Engr</v>
      </c>
      <c r="F87" s="110">
        <f>'Course List'!F79</f>
        <v>3</v>
      </c>
      <c r="G87" s="110" t="str">
        <f>'Course List'!G79</f>
        <v>F</v>
      </c>
      <c r="H87" s="110" t="str">
        <f>'Course List'!H79</f>
        <v>Prerequisite: CE 3520</v>
      </c>
      <c r="Y87" s="51"/>
    </row>
    <row r="88" spans="1:25" ht="15.5" x14ac:dyDescent="0.35">
      <c r="A88" s="159"/>
      <c r="B88" s="160"/>
      <c r="C88" s="110" t="str">
        <f>'Course List'!C81</f>
        <v>CE 6505</v>
      </c>
      <c r="D88" s="110" t="str">
        <f>'Course List'!D81</f>
        <v>  244</v>
      </c>
      <c r="E88" s="110" t="str">
        <f>'Course List'!E81</f>
        <v> Environmental Impact Assessmen</v>
      </c>
      <c r="F88" s="110">
        <f>'Course List'!F81</f>
        <v>3</v>
      </c>
      <c r="G88" s="110" t="str">
        <f>'Course List'!G81</f>
        <v>F</v>
      </c>
      <c r="H88" s="110" t="str">
        <f>'Course List'!H81</f>
        <v>Prerequisite: CE 3520</v>
      </c>
      <c r="Y88" s="51"/>
    </row>
    <row r="89" spans="1:25" ht="15.5" x14ac:dyDescent="0.35">
      <c r="A89" s="159"/>
      <c r="B89" s="160"/>
      <c r="C89" s="110" t="str">
        <f>'Course List'!C82</f>
        <v>CE 6506</v>
      </c>
      <c r="D89" s="110" t="str">
        <f>'Course List'!D82</f>
        <v>  245</v>
      </c>
      <c r="E89" s="110" t="str">
        <f>'Course List'!E82</f>
        <v>Microbiology for Environmental Engineers</v>
      </c>
      <c r="F89" s="110">
        <f>'Course List'!F82</f>
        <v>3</v>
      </c>
      <c r="G89" s="110" t="str">
        <f>'Course List'!G82</f>
        <v>S (Even)</v>
      </c>
      <c r="H89" s="110" t="str">
        <f>'Course List'!H82</f>
        <v>Prerequisite: CE 3520</v>
      </c>
      <c r="Y89" s="51"/>
    </row>
    <row r="90" spans="1:25" ht="15.5" x14ac:dyDescent="0.35">
      <c r="A90" s="159"/>
      <c r="B90" s="160"/>
      <c r="C90" s="110" t="str">
        <f>'Course List'!C83</f>
        <v>CE 6507</v>
      </c>
      <c r="D90" s="110" t="str">
        <f>'Course List'!D83</f>
        <v>  246</v>
      </c>
      <c r="E90" s="110" t="str">
        <f>'Course List'!E83</f>
        <v> Advanced Technologies in Environmental Engineering</v>
      </c>
      <c r="F90" s="110">
        <f>'Course List'!F83</f>
        <v>3</v>
      </c>
      <c r="G90" s="110" t="str">
        <f>'Course List'!G83</f>
        <v>S</v>
      </c>
      <c r="H90" s="110" t="str">
        <f>'Course List'!H83</f>
        <v>Prerequisite: CE 3520, CE 4530/CE 6504</v>
      </c>
      <c r="Y90" s="51"/>
    </row>
    <row r="91" spans="1:25" ht="15.5" x14ac:dyDescent="0.35">
      <c r="A91" s="159"/>
      <c r="B91" s="160"/>
      <c r="C91" s="110" t="str">
        <f>'Course List'!C84</f>
        <v>CE 6508</v>
      </c>
      <c r="D91" s="110" t="str">
        <f>'Course List'!D84</f>
        <v>  247</v>
      </c>
      <c r="E91" s="110" t="str">
        <f>'Course List'!E84</f>
        <v> Industrial Waste Treatment</v>
      </c>
      <c r="F91" s="110">
        <f>'Course List'!F84</f>
        <v>3</v>
      </c>
      <c r="G91" s="110" t="str">
        <f>'Course List'!G84</f>
        <v>F</v>
      </c>
      <c r="H91" s="110" t="str">
        <f>'Course List'!H84</f>
        <v>---</v>
      </c>
    </row>
    <row r="92" spans="1:25" ht="15.5" x14ac:dyDescent="0.35">
      <c r="A92" s="159"/>
      <c r="B92" s="160"/>
      <c r="C92" s="110" t="str">
        <f>'Course List'!C85</f>
        <v>CE 6509</v>
      </c>
      <c r="D92" s="110" t="str">
        <f>'Course List'!D85</f>
        <v>  248</v>
      </c>
      <c r="E92" s="110" t="str">
        <f>'Course List'!E85</f>
        <v> Intro to Hazardous Wastes</v>
      </c>
      <c r="F92" s="110">
        <f>'Course List'!F85</f>
        <v>3</v>
      </c>
      <c r="G92" s="110" t="str">
        <f>'Course List'!G85</f>
        <v>S</v>
      </c>
      <c r="H92" s="110" t="str">
        <f>'Course List'!H85</f>
        <v>Prerequisite: CE 3520</v>
      </c>
    </row>
    <row r="93" spans="1:25" ht="15.5" x14ac:dyDescent="0.35">
      <c r="A93" s="159"/>
      <c r="B93" s="160"/>
      <c r="C93" s="110" t="str">
        <f>'Course List'!C88</f>
        <v>CE 6602</v>
      </c>
      <c r="D93" s="110" t="str">
        <f>'Course List'!D88</f>
        <v>  251</v>
      </c>
      <c r="E93" s="110" t="str">
        <f>'Course List'!E88</f>
        <v> Hydraulic Engineering</v>
      </c>
      <c r="F93" s="110">
        <f>'Course List'!F88</f>
        <v>3</v>
      </c>
      <c r="G93" s="110" t="str">
        <f>'Course List'!G88</f>
        <v>F</v>
      </c>
      <c r="H93" s="110" t="str">
        <f>'Course List'!H88</f>
        <v>Prerequisite: CE 3610</v>
      </c>
    </row>
    <row r="94" spans="1:25" ht="15.5" x14ac:dyDescent="0.35">
      <c r="A94" s="159"/>
      <c r="B94" s="160"/>
      <c r="C94" s="110" t="str">
        <f>'Course List'!C95</f>
        <v>CE 6609</v>
      </c>
      <c r="D94" s="110" t="str">
        <f>'Course List'!D95</f>
        <v>  258</v>
      </c>
      <c r="E94" s="110" t="str">
        <f>'Course List'!E95</f>
        <v>Numerical Methods in Environmental and Water Resources</v>
      </c>
      <c r="F94" s="110">
        <f>'Course List'!F95</f>
        <v>3</v>
      </c>
      <c r="G94" s="110" t="str">
        <f>'Course List'!G95</f>
        <v>S</v>
      </c>
      <c r="H94" s="110" t="str">
        <f>'Course List'!H95</f>
        <v>Prerequisite: CE2210, MAE 3126</v>
      </c>
    </row>
    <row r="95" spans="1:25" ht="15.5" x14ac:dyDescent="0.35">
      <c r="A95" s="159"/>
      <c r="B95" s="160"/>
      <c r="C95" s="110" t="str">
        <f>'Course List'!C96</f>
        <v>CE 6611</v>
      </c>
      <c r="D95" s="110" t="str">
        <f>'Course List'!D96</f>
        <v>  259</v>
      </c>
      <c r="E95" s="110" t="str">
        <f>'Course List'!E96</f>
        <v xml:space="preserve">Advanced Hydrology </v>
      </c>
      <c r="F95" s="110">
        <f>'Course List'!F96</f>
        <v>3</v>
      </c>
      <c r="G95" s="110" t="str">
        <f>'Course List'!G96</f>
        <v>S</v>
      </c>
      <c r="H95" s="110" t="str">
        <f>'Course List'!H96</f>
        <v>Prerequisite: CE 3604/CE 6604</v>
      </c>
    </row>
    <row r="96" spans="1:25" ht="15.5" x14ac:dyDescent="0.35">
      <c r="A96" s="159"/>
      <c r="B96" s="160"/>
      <c r="C96" s="160"/>
    </row>
    <row r="97" spans="1:3" ht="15.5" x14ac:dyDescent="0.35">
      <c r="A97" s="159"/>
      <c r="B97" s="160"/>
      <c r="C97" s="160"/>
    </row>
    <row r="98" spans="1:3" ht="15.5" x14ac:dyDescent="0.35">
      <c r="A98" s="159"/>
      <c r="B98" s="160"/>
      <c r="C98" s="160"/>
    </row>
    <row r="99" spans="1:3" ht="15.5" x14ac:dyDescent="0.35">
      <c r="A99" s="159"/>
      <c r="B99" s="160"/>
      <c r="C99" s="160"/>
    </row>
    <row r="100" spans="1:3" ht="15.5" x14ac:dyDescent="0.35">
      <c r="A100" s="159"/>
      <c r="B100" s="160"/>
      <c r="C100" s="160"/>
    </row>
    <row r="101" spans="1:3" ht="15.5" x14ac:dyDescent="0.35">
      <c r="A101" s="159"/>
      <c r="B101" s="160"/>
      <c r="C101" s="160"/>
    </row>
    <row r="102" spans="1:3" ht="15.5" x14ac:dyDescent="0.35">
      <c r="A102" s="159"/>
      <c r="B102" s="160"/>
      <c r="C102" s="160"/>
    </row>
    <row r="103" spans="1:3" ht="15.5" x14ac:dyDescent="0.35">
      <c r="A103" s="159"/>
      <c r="B103" s="160"/>
      <c r="C103" s="160"/>
    </row>
    <row r="104" spans="1:3" ht="15.5" x14ac:dyDescent="0.35">
      <c r="A104" s="159"/>
      <c r="B104" s="160"/>
      <c r="C104" s="160"/>
    </row>
    <row r="105" spans="1:3" ht="15.5" x14ac:dyDescent="0.35">
      <c r="A105" s="159"/>
      <c r="B105" s="160"/>
      <c r="C105" s="160"/>
    </row>
    <row r="106" spans="1:3" ht="15.5" x14ac:dyDescent="0.35">
      <c r="A106" s="159"/>
      <c r="B106" s="160"/>
      <c r="C106" s="160"/>
    </row>
    <row r="107" spans="1:3" ht="15.5" x14ac:dyDescent="0.35">
      <c r="A107" s="159"/>
      <c r="B107" s="160"/>
      <c r="C107" s="160"/>
    </row>
    <row r="108" spans="1:3" ht="15.5" x14ac:dyDescent="0.35">
      <c r="A108" s="159"/>
      <c r="B108" s="160"/>
      <c r="C108" s="160"/>
    </row>
    <row r="109" spans="1:3" ht="15.5" x14ac:dyDescent="0.35">
      <c r="A109" s="159"/>
      <c r="B109" s="160"/>
      <c r="C109" s="160"/>
    </row>
    <row r="110" spans="1:3" ht="15.5" x14ac:dyDescent="0.35">
      <c r="A110" s="159"/>
      <c r="B110" s="160"/>
      <c r="C110" s="160"/>
    </row>
    <row r="111" spans="1:3" ht="15.5" x14ac:dyDescent="0.35">
      <c r="A111" s="159"/>
      <c r="B111" s="160"/>
      <c r="C111" s="160"/>
    </row>
    <row r="112" spans="1:3" ht="15.5" x14ac:dyDescent="0.35">
      <c r="A112" s="159"/>
      <c r="B112" s="160"/>
      <c r="C112" s="160"/>
    </row>
    <row r="113" spans="1:3" ht="15.5" x14ac:dyDescent="0.35">
      <c r="A113" s="159"/>
      <c r="B113" s="160"/>
      <c r="C113" s="160"/>
    </row>
    <row r="114" spans="1:3" ht="15.5" x14ac:dyDescent="0.35">
      <c r="A114" s="159"/>
      <c r="B114" s="160"/>
      <c r="C114" s="160"/>
    </row>
    <row r="115" spans="1:3" ht="15.5" x14ac:dyDescent="0.35">
      <c r="A115" s="159"/>
      <c r="B115" s="160"/>
      <c r="C115" s="160"/>
    </row>
    <row r="116" spans="1:3" ht="15.5" x14ac:dyDescent="0.35">
      <c r="A116" s="159"/>
      <c r="B116" s="160"/>
      <c r="C116" s="160"/>
    </row>
  </sheetData>
  <sheetProtection algorithmName="SHA-512" hashValue="CzR079wznKfMJvF1/fCBUB618plAsbKGRUM5LFVIoIwJ46mmwslZgWDUHqF/FrrxWiJL6jzDQr4WtDfQCGWYgg==" saltValue="yRdA/mO5OWpnfFrlXgXNYg==" spinCount="100000" sheet="1" objects="1" scenarios="1"/>
  <mergeCells count="19">
    <mergeCell ref="C83:H83"/>
    <mergeCell ref="L9:L10"/>
    <mergeCell ref="A10:A27"/>
    <mergeCell ref="A28:A45"/>
    <mergeCell ref="A46:A63"/>
    <mergeCell ref="A64:A81"/>
    <mergeCell ref="C6:D6"/>
    <mergeCell ref="E6:G6"/>
    <mergeCell ref="I6:J6"/>
    <mergeCell ref="C7:D7"/>
    <mergeCell ref="E7:G7"/>
    <mergeCell ref="I7:J7"/>
    <mergeCell ref="C5:G5"/>
    <mergeCell ref="I5:J5"/>
    <mergeCell ref="B1:K1"/>
    <mergeCell ref="B2:K2"/>
    <mergeCell ref="B3:K3"/>
    <mergeCell ref="C4:D4"/>
    <mergeCell ref="F4:G4"/>
  </mergeCells>
  <pageMargins left="0.7" right="0.7" top="0.51" bottom="0.42" header="0.3" footer="0.3"/>
  <pageSetup scale="5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I14"/>
  <sheetViews>
    <sheetView showGridLines="0" zoomScale="50" zoomScaleNormal="50" workbookViewId="0">
      <selection activeCell="B3" sqref="B3:I3"/>
    </sheetView>
  </sheetViews>
  <sheetFormatPr defaultColWidth="8.81640625" defaultRowHeight="14.5" x14ac:dyDescent="0.35"/>
  <cols>
    <col min="1" max="1" width="3.26953125" style="22" customWidth="1"/>
    <col min="2" max="2" width="8.81640625" style="23"/>
    <col min="3" max="3" width="113.26953125" style="22" customWidth="1"/>
    <col min="4" max="4" width="84.54296875" style="22" customWidth="1"/>
    <col min="5" max="5" width="8.81640625" style="22" customWidth="1"/>
    <col min="6" max="6" width="17" style="22" customWidth="1"/>
    <col min="7" max="7" width="12.1796875" style="22" customWidth="1"/>
    <col min="8" max="16384" width="8.81640625" style="22"/>
  </cols>
  <sheetData>
    <row r="1" spans="2:9" s="156" customFormat="1" ht="48" customHeight="1" thickBot="1" x14ac:dyDescent="0.4">
      <c r="B1" s="304" t="s">
        <v>933</v>
      </c>
      <c r="C1" s="305"/>
      <c r="D1" s="305"/>
      <c r="E1" s="305"/>
      <c r="F1" s="305"/>
      <c r="G1" s="305"/>
      <c r="H1" s="305"/>
      <c r="I1" s="306"/>
    </row>
    <row r="2" spans="2:9" s="335" customFormat="1" ht="40.15" customHeight="1" thickBot="1" x14ac:dyDescent="0.4">
      <c r="B2" s="333" t="s">
        <v>919</v>
      </c>
      <c r="C2" s="334"/>
      <c r="D2" s="334"/>
      <c r="E2" s="334"/>
      <c r="F2" s="334"/>
      <c r="G2" s="334"/>
      <c r="H2" s="334"/>
      <c r="I2" s="334"/>
    </row>
    <row r="3" spans="2:9" ht="313" customHeight="1" thickBot="1" x14ac:dyDescent="0.4">
      <c r="B3" s="336" t="s">
        <v>935</v>
      </c>
      <c r="C3" s="337"/>
      <c r="D3" s="337"/>
      <c r="E3" s="337"/>
      <c r="F3" s="337"/>
      <c r="G3" s="337"/>
      <c r="H3" s="337"/>
      <c r="I3" s="338"/>
    </row>
    <row r="4" spans="2:9" ht="26" x14ac:dyDescent="0.35">
      <c r="B4" s="114"/>
      <c r="C4" s="307"/>
      <c r="D4" s="307"/>
      <c r="F4" s="224" t="s">
        <v>14</v>
      </c>
      <c r="G4" s="224" t="s">
        <v>5</v>
      </c>
      <c r="H4" s="224" t="s">
        <v>929</v>
      </c>
    </row>
    <row r="5" spans="2:9" ht="56.65" customHeight="1" x14ac:dyDescent="0.35">
      <c r="B5" s="330" t="s">
        <v>928</v>
      </c>
      <c r="C5" s="147" t="s">
        <v>930</v>
      </c>
      <c r="D5" s="143"/>
      <c r="E5" s="142">
        <v>1</v>
      </c>
      <c r="F5" s="229"/>
      <c r="G5" s="229"/>
      <c r="H5" s="229">
        <v>3</v>
      </c>
    </row>
    <row r="6" spans="2:9" ht="37.5" customHeight="1" x14ac:dyDescent="0.35">
      <c r="B6" s="330"/>
      <c r="C6" s="308" t="s">
        <v>920</v>
      </c>
      <c r="D6" s="143" t="s">
        <v>926</v>
      </c>
      <c r="E6" s="142">
        <v>2</v>
      </c>
      <c r="F6" s="229"/>
      <c r="G6" s="229"/>
      <c r="H6" s="229">
        <v>3</v>
      </c>
    </row>
    <row r="7" spans="2:9" ht="33" customHeight="1" x14ac:dyDescent="0.35">
      <c r="B7" s="330"/>
      <c r="C7" s="308"/>
      <c r="D7" s="143"/>
      <c r="E7" s="142">
        <v>3</v>
      </c>
      <c r="F7" s="229"/>
      <c r="G7" s="229"/>
      <c r="H7" s="229">
        <v>3</v>
      </c>
    </row>
    <row r="8" spans="2:9" ht="26" x14ac:dyDescent="0.35">
      <c r="B8" s="114"/>
      <c r="C8" s="307"/>
      <c r="D8" s="307"/>
      <c r="F8" s="230"/>
      <c r="G8" s="230"/>
      <c r="H8" s="230"/>
    </row>
    <row r="9" spans="2:9" ht="36.75" customHeight="1" x14ac:dyDescent="0.35">
      <c r="B9" s="330" t="s">
        <v>934</v>
      </c>
      <c r="C9" s="308" t="s">
        <v>931</v>
      </c>
      <c r="D9" s="143" t="s">
        <v>927</v>
      </c>
      <c r="E9" s="142">
        <v>1</v>
      </c>
      <c r="F9" s="229"/>
      <c r="G9" s="229"/>
      <c r="H9" s="229">
        <v>3</v>
      </c>
    </row>
    <row r="10" spans="2:9" ht="36.4" customHeight="1" x14ac:dyDescent="0.35">
      <c r="B10" s="330"/>
      <c r="C10" s="308"/>
      <c r="D10" s="143"/>
      <c r="E10" s="142">
        <v>2</v>
      </c>
      <c r="F10" s="229"/>
      <c r="G10" s="229"/>
      <c r="H10" s="229">
        <v>3</v>
      </c>
    </row>
    <row r="11" spans="2:9" ht="34.5" customHeight="1" x14ac:dyDescent="0.35">
      <c r="B11" s="330"/>
      <c r="C11" s="147" t="str">
        <f>C6</f>
        <v>GPAC List</v>
      </c>
      <c r="D11" s="143"/>
      <c r="E11" s="142">
        <v>3</v>
      </c>
      <c r="F11" s="229"/>
      <c r="G11" s="229"/>
      <c r="H11" s="229">
        <v>3</v>
      </c>
    </row>
    <row r="13" spans="2:9" s="36" customFormat="1" ht="56.5" customHeight="1" x14ac:dyDescent="0.35">
      <c r="C13" s="331" t="s">
        <v>932</v>
      </c>
      <c r="D13" s="332" t="s">
        <v>916</v>
      </c>
      <c r="E13" s="332"/>
      <c r="F13" s="332"/>
      <c r="G13" s="332"/>
    </row>
    <row r="14" spans="2:9" s="36" customFormat="1" ht="58.9" customHeight="1" x14ac:dyDescent="0.35">
      <c r="C14" s="331" t="s">
        <v>918</v>
      </c>
      <c r="D14" s="332" t="s">
        <v>917</v>
      </c>
      <c r="E14" s="332"/>
      <c r="F14" s="332"/>
      <c r="G14" s="332"/>
    </row>
  </sheetData>
  <sheetProtection algorithmName="SHA-512" hashValue="s1XTnWO5Bznb6hH9a3gmqZU3Nmi1avoFvQSXnPkgZJY0lSPhk7nv/FPwlNwc6MnJzET2BYC8rD/KPE8Oe7yMpg==" saltValue="Q+V8UeMXilwRtqRWNOCPnw==" spinCount="100000" sheet="1" objects="1" scenarios="1"/>
  <customSheetViews>
    <customSheetView guid="{01C77170-9B80-4B41-93A1-200096C3CB54}" scale="60" showGridLines="0">
      <pane ySplit="3" topLeftCell="A4" activePane="bottomLeft" state="frozen"/>
      <selection pane="bottomLeft" activeCell="B2" sqref="B2"/>
      <pageMargins left="0.7" right="0.7" top="0.75" bottom="0.75" header="0.3" footer="0.3"/>
      <pageSetup orientation="portrait" r:id="rId1"/>
    </customSheetView>
  </customSheetViews>
  <mergeCells count="11">
    <mergeCell ref="B9:B11"/>
    <mergeCell ref="D13:G13"/>
    <mergeCell ref="C8:D8"/>
    <mergeCell ref="C9:C10"/>
    <mergeCell ref="D14:G14"/>
    <mergeCell ref="B2:I2"/>
    <mergeCell ref="B1:I1"/>
    <mergeCell ref="B3:I3"/>
    <mergeCell ref="C4:D4"/>
    <mergeCell ref="C6:C7"/>
    <mergeCell ref="B5:B7"/>
  </mergeCells>
  <hyperlinks>
    <hyperlink ref="B2" r:id="rId2" xr:uid="{00000000-0004-0000-0300-000000000000}"/>
    <hyperlink ref="D13" r:id="rId3" location="generaleducationtext" xr:uid="{00000000-0004-0000-0300-000001000000}"/>
    <hyperlink ref="D14" r:id="rId4" xr:uid="{00000000-0004-0000-0300-000002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37"/>
  <sheetViews>
    <sheetView showGridLines="0" zoomScale="50" zoomScaleNormal="50" workbookViewId="0">
      <selection activeCell="J12" sqref="J12"/>
    </sheetView>
  </sheetViews>
  <sheetFormatPr defaultColWidth="9.1796875" defaultRowHeight="26" x14ac:dyDescent="0.6"/>
  <cols>
    <col min="1" max="1" width="6.1796875" style="140" customWidth="1"/>
    <col min="2" max="2" width="4.7265625" style="6" customWidth="1"/>
    <col min="3" max="3" width="26.453125" style="6" customWidth="1"/>
    <col min="4" max="4" width="9.1796875" style="6" hidden="1" customWidth="1"/>
    <col min="5" max="5" width="63.26953125" style="6" customWidth="1"/>
    <col min="6" max="6" width="10.7265625" style="6" customWidth="1"/>
    <col min="7" max="7" width="10.54296875" style="6" customWidth="1"/>
    <col min="8" max="8" width="86" style="6" customWidth="1"/>
    <col min="9" max="9" width="8.54296875" style="6" customWidth="1"/>
    <col min="10" max="10" width="12.54296875" style="6" customWidth="1"/>
    <col min="11" max="11" width="11" style="6" customWidth="1"/>
    <col min="12" max="12" width="79.81640625" style="222" customWidth="1"/>
    <col min="13" max="13" width="22.54296875" style="6" customWidth="1"/>
    <col min="14" max="15" width="7"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221"/>
    </row>
    <row r="2" spans="1:17" s="48" customFormat="1" x14ac:dyDescent="0.6">
      <c r="A2" s="139"/>
      <c r="B2" s="312" t="s">
        <v>1</v>
      </c>
      <c r="C2" s="312"/>
      <c r="D2" s="312"/>
      <c r="E2" s="312"/>
      <c r="F2" s="312"/>
      <c r="G2" s="312"/>
      <c r="H2" s="312"/>
      <c r="I2" s="312"/>
      <c r="J2" s="312"/>
      <c r="K2" s="312"/>
      <c r="L2" s="221"/>
    </row>
    <row r="3" spans="1:17" s="48" customFormat="1" ht="26.5" thickBot="1" x14ac:dyDescent="0.65">
      <c r="A3" s="139"/>
      <c r="B3" s="312" t="s">
        <v>2</v>
      </c>
      <c r="C3" s="312"/>
      <c r="D3" s="312"/>
      <c r="E3" s="312"/>
      <c r="F3" s="312"/>
      <c r="G3" s="312"/>
      <c r="H3" s="312"/>
      <c r="I3" s="312"/>
      <c r="J3" s="312"/>
      <c r="K3" s="312"/>
      <c r="L3" s="221"/>
    </row>
    <row r="4" spans="1:17" ht="17.25" customHeight="1" x14ac:dyDescent="0.6">
      <c r="C4" s="283" t="s">
        <v>357</v>
      </c>
      <c r="D4" s="284"/>
      <c r="E4" s="129">
        <f>NOTES!C6</f>
        <v>2022</v>
      </c>
      <c r="F4" s="285">
        <f>E4+1</f>
        <v>2023</v>
      </c>
      <c r="G4" s="286"/>
      <c r="H4" s="129" t="s">
        <v>363</v>
      </c>
      <c r="I4" s="129">
        <f>E4+3</f>
        <v>2025</v>
      </c>
      <c r="J4" s="131">
        <f>F4+3</f>
        <v>2026</v>
      </c>
      <c r="K4" s="15" t="s">
        <v>392</v>
      </c>
      <c r="L4" s="118"/>
    </row>
    <row r="5" spans="1:17" s="5" customFormat="1" ht="16.5" customHeight="1" thickBot="1" x14ac:dyDescent="0.65">
      <c r="A5" s="140"/>
      <c r="C5" s="279" t="s">
        <v>440</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2022</v>
      </c>
      <c r="I10" s="18"/>
      <c r="J10" s="19"/>
      <c r="K10" s="21">
        <f>IF(O10=0,0,ROUND(N10/O10,2))</f>
        <v>0</v>
      </c>
      <c r="L10" s="273"/>
      <c r="N10" s="12">
        <f>SUM(N11:N18)</f>
        <v>0</v>
      </c>
      <c r="O10" s="13">
        <f>SUM(O11:O18)</f>
        <v>0</v>
      </c>
      <c r="P10" s="116"/>
      <c r="Q10" s="116"/>
    </row>
    <row r="11" spans="1:17" s="48"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N11" s="6">
        <f>IF(F11=0,0,IF(I11=0,0,K11*F11))</f>
        <v>0</v>
      </c>
      <c r="O11" s="6">
        <f>IF(I11=0,0,F11)</f>
        <v>0</v>
      </c>
      <c r="P11" s="6"/>
      <c r="Q11" s="6"/>
    </row>
    <row r="12" spans="1:17" s="48" customFormat="1" ht="98.5"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8"/>
      <c r="N13" s="6">
        <f t="shared" si="0"/>
        <v>0</v>
      </c>
      <c r="O13" s="6">
        <f t="shared" si="1"/>
        <v>0</v>
      </c>
      <c r="P13" s="6"/>
      <c r="Q13" s="6"/>
    </row>
    <row r="14" spans="1:17" s="48" customFormat="1" ht="80.5"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2023</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5.5" x14ac:dyDescent="0.35">
      <c r="A24" s="302"/>
      <c r="B24" s="109">
        <f t="shared" si="7"/>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2023</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5" si="11">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N31" s="6">
        <f t="shared" si="9"/>
        <v>0</v>
      </c>
      <c r="O31" s="6">
        <f t="shared" si="10"/>
        <v>0</v>
      </c>
      <c r="P31" s="6"/>
      <c r="Q31" s="6"/>
    </row>
    <row r="32" spans="1:17" s="48" customFormat="1" ht="15.65" customHeight="1" x14ac:dyDescent="0.35">
      <c r="A32" s="302"/>
      <c r="B32" s="109">
        <f t="shared" si="11"/>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N32" s="6">
        <f t="shared" si="9"/>
        <v>0</v>
      </c>
      <c r="O32" s="6">
        <f t="shared" si="10"/>
        <v>0</v>
      </c>
      <c r="P32" s="6"/>
      <c r="Q32" s="6"/>
    </row>
    <row r="33" spans="1:17" s="48" customFormat="1" ht="34.15" customHeight="1" x14ac:dyDescent="0.35">
      <c r="A33" s="302"/>
      <c r="B33" s="109">
        <f t="shared" si="11"/>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N35" s="6">
        <f t="shared" si="9"/>
        <v>0</v>
      </c>
      <c r="O35" s="6">
        <f t="shared" si="10"/>
        <v>0</v>
      </c>
      <c r="P35" s="6"/>
      <c r="Q35" s="6"/>
    </row>
    <row r="36" spans="1:17" s="48"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2024</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N40" s="6">
        <f t="shared" si="13"/>
        <v>0</v>
      </c>
      <c r="O40" s="6">
        <f t="shared" si="14"/>
        <v>0</v>
      </c>
      <c r="P40" s="6"/>
      <c r="Q40" s="6"/>
    </row>
    <row r="41" spans="1:17" s="48" customFormat="1" ht="15.65" customHeight="1" x14ac:dyDescent="0.35">
      <c r="A41" s="302"/>
      <c r="B41" s="109">
        <f t="shared" si="15"/>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N44" s="6">
        <f t="shared" si="13"/>
        <v>0</v>
      </c>
      <c r="O44" s="6">
        <f t="shared" si="14"/>
        <v>0</v>
      </c>
      <c r="P44" s="6"/>
      <c r="Q44" s="6"/>
    </row>
    <row r="45" spans="1:17" s="48"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2024</v>
      </c>
      <c r="I46" s="18"/>
      <c r="J46" s="19"/>
      <c r="K46" s="21">
        <f>IF(O46=0,0,ROUND(N46/O46,2))</f>
        <v>0</v>
      </c>
      <c r="L46" s="122"/>
      <c r="N46" s="12">
        <f t="shared" ref="N46:O46" si="16">SUM(N47:N54)</f>
        <v>0</v>
      </c>
      <c r="O46" s="13">
        <f t="shared" si="16"/>
        <v>0</v>
      </c>
      <c r="P46" s="116"/>
      <c r="Q46" s="116"/>
    </row>
    <row r="47" spans="1:17" s="48"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N47" s="6">
        <f t="shared" ref="N47:N54" si="17">IF(F47=0,0,IF(I47=0,0,K47*F47))</f>
        <v>0</v>
      </c>
      <c r="O47" s="6">
        <f t="shared" ref="O47:O54" si="18">IF(I47=0,0,F47)</f>
        <v>0</v>
      </c>
      <c r="P47" s="6"/>
      <c r="Q47" s="6"/>
    </row>
    <row r="48" spans="1:17" s="48"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N48" s="6">
        <f t="shared" si="17"/>
        <v>0</v>
      </c>
      <c r="O48" s="6">
        <f t="shared" si="18"/>
        <v>0</v>
      </c>
      <c r="P48" s="6"/>
      <c r="Q48" s="6"/>
    </row>
    <row r="49" spans="1:17" s="48" customFormat="1" ht="15.5" x14ac:dyDescent="0.35">
      <c r="A49" s="302"/>
      <c r="B49" s="109">
        <f t="shared" ref="B49:B51" si="19">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N49" s="6">
        <f t="shared" si="17"/>
        <v>0</v>
      </c>
      <c r="O49" s="6">
        <f t="shared" si="18"/>
        <v>0</v>
      </c>
      <c r="P49" s="6"/>
      <c r="Q49" s="6"/>
    </row>
    <row r="50" spans="1:17" s="48" customFormat="1" ht="15.65" customHeight="1" x14ac:dyDescent="0.35">
      <c r="A50" s="302"/>
      <c r="B50" s="109">
        <f t="shared" si="19"/>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N50" s="6">
        <f t="shared" si="17"/>
        <v>0</v>
      </c>
      <c r="O50" s="6">
        <f t="shared" si="18"/>
        <v>0</v>
      </c>
      <c r="P50" s="6"/>
      <c r="Q50" s="6"/>
    </row>
    <row r="51" spans="1:17" s="48" customFormat="1" ht="15.5" x14ac:dyDescent="0.35">
      <c r="A51" s="302"/>
      <c r="B51" s="109">
        <f t="shared" si="19"/>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N51" s="6">
        <f t="shared" si="17"/>
        <v>0</v>
      </c>
      <c r="O51" s="6">
        <f t="shared" si="18"/>
        <v>0</v>
      </c>
      <c r="P51" s="6"/>
      <c r="Q51" s="6"/>
    </row>
    <row r="52" spans="1:17" s="48"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N52" s="6">
        <f t="shared" si="17"/>
        <v>0</v>
      </c>
      <c r="O52" s="6">
        <f t="shared" si="18"/>
        <v>0</v>
      </c>
      <c r="P52" s="6"/>
      <c r="Q52" s="6"/>
    </row>
    <row r="53" spans="1:17" s="48"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N53" s="6">
        <f t="shared" si="17"/>
        <v>0</v>
      </c>
      <c r="O53" s="6">
        <f t="shared" si="18"/>
        <v>0</v>
      </c>
      <c r="P53" s="6"/>
      <c r="Q53" s="6"/>
    </row>
    <row r="54" spans="1:17" s="48"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N54" s="6">
        <f t="shared" si="17"/>
        <v>0</v>
      </c>
      <c r="O54" s="6">
        <f t="shared" si="18"/>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2025</v>
      </c>
      <c r="I55" s="18"/>
      <c r="J55" s="19"/>
      <c r="K55" s="21">
        <f>IF(O55=0,0,ROUND(N55/O55,2))</f>
        <v>0</v>
      </c>
      <c r="L55" s="122"/>
      <c r="N55" s="12">
        <f t="shared" ref="N55:O55" si="20">SUM(N56:N63)</f>
        <v>0</v>
      </c>
      <c r="O55" s="13">
        <f t="shared" si="20"/>
        <v>0</v>
      </c>
      <c r="P55" s="116"/>
      <c r="Q55" s="116"/>
    </row>
    <row r="56" spans="1:17" s="48"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N56" s="6">
        <f t="shared" ref="N56:N63" si="21">IF(F56=0,0,IF(I56=0,0,K56*F56))</f>
        <v>0</v>
      </c>
      <c r="O56" s="6">
        <f t="shared" ref="O56:O63" si="22">IF(I56=0,0,F56)</f>
        <v>0</v>
      </c>
      <c r="P56" s="6"/>
      <c r="Q56" s="6"/>
    </row>
    <row r="57" spans="1:17" s="48"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N57" s="6">
        <f t="shared" si="21"/>
        <v>0</v>
      </c>
      <c r="O57" s="6">
        <f t="shared" si="22"/>
        <v>0</v>
      </c>
      <c r="P57" s="6"/>
      <c r="Q57" s="6"/>
    </row>
    <row r="58" spans="1:17" s="48" customFormat="1" ht="15.5" x14ac:dyDescent="0.35">
      <c r="A58" s="302"/>
      <c r="B58" s="109">
        <f t="shared" ref="B58:B60" si="23">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N58" s="6">
        <f t="shared" si="21"/>
        <v>0</v>
      </c>
      <c r="O58" s="6">
        <f t="shared" si="22"/>
        <v>0</v>
      </c>
      <c r="P58" s="6"/>
      <c r="Q58" s="6"/>
    </row>
    <row r="59" spans="1:17" s="48" customFormat="1" ht="15.65" customHeight="1" x14ac:dyDescent="0.35">
      <c r="A59" s="302"/>
      <c r="B59" s="109">
        <f t="shared" si="23"/>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N59" s="6">
        <f t="shared" si="21"/>
        <v>0</v>
      </c>
      <c r="O59" s="6">
        <f t="shared" si="22"/>
        <v>0</v>
      </c>
      <c r="P59" s="6"/>
      <c r="Q59" s="6"/>
    </row>
    <row r="60" spans="1:17" s="48" customFormat="1" ht="15.5" x14ac:dyDescent="0.35">
      <c r="A60" s="302"/>
      <c r="B60" s="109">
        <f t="shared" si="23"/>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N60" s="6">
        <f t="shared" si="21"/>
        <v>0</v>
      </c>
      <c r="O60" s="6">
        <f t="shared" si="22"/>
        <v>0</v>
      </c>
      <c r="P60" s="6"/>
      <c r="Q60" s="6"/>
    </row>
    <row r="61" spans="1:17" s="48"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N61" s="6">
        <f t="shared" si="21"/>
        <v>0</v>
      </c>
      <c r="O61" s="6">
        <f t="shared" si="22"/>
        <v>0</v>
      </c>
      <c r="P61" s="6"/>
      <c r="Q61" s="6"/>
    </row>
    <row r="62" spans="1:17" s="48"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N62" s="6">
        <f t="shared" si="21"/>
        <v>0</v>
      </c>
      <c r="O62" s="6">
        <f t="shared" si="22"/>
        <v>0</v>
      </c>
      <c r="P62" s="6"/>
      <c r="Q62" s="6"/>
    </row>
    <row r="63" spans="1:17" s="48"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N63" s="6">
        <f t="shared" si="21"/>
        <v>0</v>
      </c>
      <c r="O63" s="6">
        <f t="shared" si="22"/>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2025</v>
      </c>
      <c r="I64" s="18"/>
      <c r="J64" s="19"/>
      <c r="K64" s="21">
        <f>IF(O64=0,0,ROUND(N64/O64,2))</f>
        <v>0</v>
      </c>
      <c r="L64" s="122"/>
      <c r="N64" s="12">
        <f>SUM(N65:N72)-N66</f>
        <v>0</v>
      </c>
      <c r="O64" s="12">
        <f>SUM(O65:O72)-O66</f>
        <v>0</v>
      </c>
      <c r="P64" s="116"/>
      <c r="Q64" s="116"/>
    </row>
    <row r="65" spans="1:17" s="48"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N65" s="6">
        <f t="shared" ref="N65" si="24">IF(F65=0,0,IF(I65=0,0,K65*F65))</f>
        <v>0</v>
      </c>
      <c r="O65" s="6">
        <f t="shared" ref="O65" si="25">IF(I65=0,0,F65)</f>
        <v>0</v>
      </c>
      <c r="P65" s="6"/>
      <c r="Q65" s="6"/>
    </row>
    <row r="66" spans="1:17" s="48" customFormat="1" ht="15.5"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N66" s="6">
        <f t="shared" ref="N66:N72" si="26">IF(F66=0,0,IF(I66=0,0,K66*F66))</f>
        <v>0</v>
      </c>
      <c r="O66" s="6">
        <f t="shared" ref="O66:O72" si="27">IF(I66=0,0,F66)</f>
        <v>0</v>
      </c>
      <c r="P66" s="6"/>
      <c r="Q66" s="6"/>
    </row>
    <row r="67" spans="1:17" s="48" customFormat="1" ht="15.5" x14ac:dyDescent="0.35">
      <c r="A67" s="302"/>
      <c r="B67" s="109">
        <f t="shared" ref="B67:B69" si="28">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N67" s="6">
        <f t="shared" si="26"/>
        <v>0</v>
      </c>
      <c r="O67" s="6">
        <f t="shared" si="27"/>
        <v>0</v>
      </c>
      <c r="P67" s="6"/>
      <c r="Q67" s="6"/>
    </row>
    <row r="68" spans="1:17" s="48" customFormat="1" ht="31.9" customHeight="1" x14ac:dyDescent="0.35">
      <c r="A68" s="302"/>
      <c r="B68" s="109">
        <f t="shared" si="28"/>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N68" s="6">
        <f t="shared" si="26"/>
        <v>0</v>
      </c>
      <c r="O68" s="6">
        <f t="shared" si="27"/>
        <v>0</v>
      </c>
      <c r="P68" s="6"/>
      <c r="Q68" s="6"/>
    </row>
    <row r="69" spans="1:17" s="48" customFormat="1" ht="15.5" x14ac:dyDescent="0.35">
      <c r="A69" s="302"/>
      <c r="B69" s="109">
        <f t="shared" si="28"/>
        <v>5</v>
      </c>
      <c r="C69" s="226" t="str">
        <f>'CE Program'!C69</f>
        <v>CE Eng. Elective</v>
      </c>
      <c r="D69" s="226" t="str">
        <f>'CE Program'!D69</f>
        <v>---</v>
      </c>
      <c r="E69" s="226" t="str">
        <f>'CE Program'!E69</f>
        <v>See the CE Eng. Elective List Below</v>
      </c>
      <c r="F69" s="52">
        <f>'CE Program'!F69</f>
        <v>3</v>
      </c>
      <c r="G69" s="52" t="str">
        <f>'CE Program'!G69</f>
        <v>F &amp; S</v>
      </c>
      <c r="H69" s="52" t="str">
        <f>'CE Program'!H69</f>
        <v xml:space="preserve"> ---</v>
      </c>
      <c r="I69" s="38"/>
      <c r="J69" s="49"/>
      <c r="K69" s="45" t="str">
        <f>IF(I69=0,"",LOOKUP(I69,NOTES!$F$8:$F$19,NOTES!$I$8:$I$19))</f>
        <v/>
      </c>
      <c r="L69" s="121"/>
      <c r="N69" s="6">
        <f t="shared" si="26"/>
        <v>0</v>
      </c>
      <c r="O69" s="6">
        <f t="shared" si="27"/>
        <v>0</v>
      </c>
      <c r="P69" s="6"/>
      <c r="Q69" s="6"/>
    </row>
    <row r="70" spans="1:17" s="48" customFormat="1" ht="15.5"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N70" s="6">
        <f t="shared" si="26"/>
        <v>0</v>
      </c>
      <c r="O70" s="6">
        <f t="shared" si="27"/>
        <v>0</v>
      </c>
      <c r="P70" s="6"/>
      <c r="Q70" s="6"/>
    </row>
    <row r="71" spans="1:17" s="48"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N71" s="6">
        <f t="shared" si="26"/>
        <v>0</v>
      </c>
      <c r="O71" s="6">
        <f t="shared" si="27"/>
        <v>0</v>
      </c>
      <c r="P71" s="6"/>
      <c r="Q71" s="6"/>
    </row>
    <row r="72" spans="1:17" s="48"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N72" s="6">
        <f t="shared" si="26"/>
        <v>0</v>
      </c>
      <c r="O72" s="6">
        <f t="shared" si="27"/>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2026</v>
      </c>
      <c r="I73" s="18"/>
      <c r="J73" s="19"/>
      <c r="K73" s="21">
        <f>IF(O73=0,0,ROUND(N73/O73,2))</f>
        <v>0</v>
      </c>
      <c r="L73" s="122"/>
      <c r="N73" s="12">
        <f t="shared" ref="N73:O73" si="29">SUM(N74:N81)</f>
        <v>0</v>
      </c>
      <c r="O73" s="13">
        <f t="shared" si="29"/>
        <v>0</v>
      </c>
      <c r="P73" s="116"/>
      <c r="Q73" s="116"/>
    </row>
    <row r="74" spans="1:17" s="48"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N74" s="6">
        <f t="shared" ref="N74:N81" si="30">IF(F74=0,0,IF(I74=0,0,K74*F74))</f>
        <v>0</v>
      </c>
      <c r="O74" s="6">
        <f t="shared" ref="O74:O80" si="31">IF(I74=0,0,F74)</f>
        <v>0</v>
      </c>
      <c r="P74" s="6"/>
      <c r="Q74" s="6"/>
    </row>
    <row r="75" spans="1:17" s="48" customFormat="1" ht="39" customHeight="1" x14ac:dyDescent="0.35">
      <c r="A75" s="302"/>
      <c r="B75" s="109">
        <f>B74+1</f>
        <v>2</v>
      </c>
      <c r="C75" s="52"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N75" s="6">
        <f t="shared" si="30"/>
        <v>0</v>
      </c>
      <c r="O75" s="6">
        <f t="shared" si="31"/>
        <v>0</v>
      </c>
      <c r="P75" s="6"/>
      <c r="Q75" s="6"/>
    </row>
    <row r="76" spans="1:17" s="48" customFormat="1" ht="15.5" x14ac:dyDescent="0.35">
      <c r="A76" s="302"/>
      <c r="B76" s="109">
        <f t="shared" ref="B76:B78" si="32">B75+1</f>
        <v>3</v>
      </c>
      <c r="C76" s="233"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N76" s="6">
        <f t="shared" si="30"/>
        <v>0</v>
      </c>
      <c r="O76" s="6">
        <f t="shared" si="31"/>
        <v>0</v>
      </c>
      <c r="P76" s="6"/>
      <c r="Q76" s="6"/>
    </row>
    <row r="77" spans="1:17" s="48" customFormat="1" ht="15.65" customHeight="1" x14ac:dyDescent="0.35">
      <c r="A77" s="302"/>
      <c r="B77" s="109">
        <f t="shared" si="32"/>
        <v>4</v>
      </c>
      <c r="C77" s="226" t="str">
        <f>'CE Program'!C77</f>
        <v>CE Eng. Elective</v>
      </c>
      <c r="D77" s="226" t="str">
        <f>'CE Program'!D77</f>
        <v>---</v>
      </c>
      <c r="E77" s="226" t="str">
        <f>'CE Program'!E77</f>
        <v>See the CE Eng. Elective List Below</v>
      </c>
      <c r="F77" s="52">
        <f>'CE Program'!F77</f>
        <v>3</v>
      </c>
      <c r="G77" s="52" t="str">
        <f>'CE Program'!G77</f>
        <v>F &amp; S</v>
      </c>
      <c r="H77" s="52" t="str">
        <f>'CE Program'!H77</f>
        <v xml:space="preserve"> ---</v>
      </c>
      <c r="I77" s="38"/>
      <c r="J77" s="49"/>
      <c r="K77" s="45" t="str">
        <f>IF(I77=0,"",LOOKUP(I77,NOTES!$F$8:$F$19,NOTES!$I$8:$I$19))</f>
        <v/>
      </c>
      <c r="L77" s="121"/>
      <c r="N77" s="6">
        <f t="shared" si="30"/>
        <v>0</v>
      </c>
      <c r="O77" s="6">
        <f t="shared" si="31"/>
        <v>0</v>
      </c>
      <c r="P77" s="6"/>
      <c r="Q77" s="6"/>
    </row>
    <row r="78" spans="1:17" s="48" customFormat="1" ht="15.65" customHeight="1" x14ac:dyDescent="0.35">
      <c r="A78" s="302"/>
      <c r="B78" s="109">
        <f t="shared" si="32"/>
        <v>5</v>
      </c>
      <c r="C78" s="52">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N78" s="6">
        <f>IF(F81=0,0,IF(I78=0,0,K78*F81))</f>
        <v>0</v>
      </c>
      <c r="O78" s="6">
        <f>IF(I78=0,0,F81)</f>
        <v>0</v>
      </c>
      <c r="P78" s="6"/>
      <c r="Q78" s="6"/>
    </row>
    <row r="79" spans="1:17" s="48" customFormat="1" ht="15.5" x14ac:dyDescent="0.35">
      <c r="A79" s="302"/>
      <c r="B79" s="109">
        <f>B78+1</f>
        <v>6</v>
      </c>
      <c r="C79" s="52">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N79" s="6">
        <f t="shared" si="30"/>
        <v>0</v>
      </c>
      <c r="O79" s="6">
        <f t="shared" si="31"/>
        <v>0</v>
      </c>
      <c r="P79" s="6"/>
      <c r="Q79" s="6"/>
    </row>
    <row r="80" spans="1:17" s="48" customFormat="1" ht="15.5" x14ac:dyDescent="0.35">
      <c r="A80" s="302"/>
      <c r="B80" s="109">
        <f>B79+1</f>
        <v>7</v>
      </c>
      <c r="C80" s="52">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N80" s="6">
        <f t="shared" si="30"/>
        <v>0</v>
      </c>
      <c r="O80" s="6">
        <f t="shared" si="31"/>
        <v>0</v>
      </c>
      <c r="P80" s="6"/>
      <c r="Q80" s="6"/>
    </row>
    <row r="81" spans="1:25" s="48" customFormat="1" ht="16" thickBot="1" x14ac:dyDescent="0.4">
      <c r="A81" s="303"/>
      <c r="B81" s="109">
        <f>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8"/>
      <c r="J81" s="49"/>
      <c r="K81" s="45" t="str">
        <f>IF(I81=0,"",LOOKUP(I81,NOTES!$F$8:$F$19,NOTES!$I$8:$I$19))</f>
        <v/>
      </c>
      <c r="L81" s="121"/>
      <c r="N81" s="6">
        <f t="shared" si="30"/>
        <v>0</v>
      </c>
      <c r="O81" s="6">
        <f>IF(I81=0,0,#REF!)</f>
        <v>0</v>
      </c>
      <c r="P81" s="6"/>
      <c r="Q81" s="6"/>
    </row>
    <row r="82" spans="1:25" s="48" customFormat="1" ht="16" thickBot="1" x14ac:dyDescent="0.4">
      <c r="A82" s="301" t="s">
        <v>902</v>
      </c>
      <c r="B82" s="107"/>
      <c r="C82" s="108" t="str">
        <f>C73</f>
        <v>Semester</v>
      </c>
      <c r="D82" s="108">
        <f>D73+1</f>
        <v>9</v>
      </c>
      <c r="E82" s="108" t="str">
        <f>E73</f>
        <v>Total Credit Hours</v>
      </c>
      <c r="F82" s="108">
        <f>SUM(F83:F90)</f>
        <v>12</v>
      </c>
      <c r="G82" s="53" t="str">
        <f>G64</f>
        <v>FALL</v>
      </c>
      <c r="H82" s="53">
        <f>H73+1</f>
        <v>2027</v>
      </c>
      <c r="I82" s="18"/>
      <c r="J82" s="19"/>
      <c r="K82" s="21">
        <f>IF(O82=0,0,ROUND(N82/O82,2))</f>
        <v>0</v>
      </c>
      <c r="L82" s="126"/>
      <c r="N82" s="12">
        <f t="shared" ref="N82" si="33">SUM(N83:N90)</f>
        <v>0</v>
      </c>
      <c r="O82" s="13">
        <f t="shared" ref="O82" si="34">SUM(O83:O90)</f>
        <v>0</v>
      </c>
      <c r="P82" s="116"/>
      <c r="Q82" s="116"/>
    </row>
    <row r="83" spans="1:25"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35">IF(F83=0,0,IF(I83=0,0,K83*F83))</f>
        <v>0</v>
      </c>
      <c r="O83" s="6">
        <f t="shared" ref="O83:O90" si="36">IF(I83=0,0,F83)</f>
        <v>0</v>
      </c>
      <c r="P83" s="6"/>
      <c r="Q83" s="6"/>
    </row>
    <row r="84" spans="1:25" s="48" customFormat="1" ht="15.5" x14ac:dyDescent="0.35">
      <c r="A84" s="302"/>
      <c r="B84" s="109">
        <f>B83+1</f>
        <v>2</v>
      </c>
      <c r="C84" s="227"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35"/>
        <v>0</v>
      </c>
      <c r="O84" s="6">
        <f t="shared" si="36"/>
        <v>0</v>
      </c>
      <c r="P84" s="6"/>
      <c r="Q84" s="6"/>
    </row>
    <row r="85" spans="1:25" s="48" customFormat="1" ht="15.5" x14ac:dyDescent="0.35">
      <c r="A85" s="302"/>
      <c r="B85" s="109">
        <f t="shared" ref="B85:B87" si="37">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35"/>
        <v>0</v>
      </c>
      <c r="O85" s="6">
        <f t="shared" si="36"/>
        <v>0</v>
      </c>
      <c r="P85" s="6"/>
      <c r="Q85" s="6"/>
    </row>
    <row r="86" spans="1:25" s="48" customFormat="1" ht="15.65" customHeight="1" x14ac:dyDescent="0.35">
      <c r="A86" s="302"/>
      <c r="B86" s="109">
        <f t="shared" si="37"/>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35"/>
        <v>0</v>
      </c>
      <c r="O86" s="6">
        <f t="shared" si="36"/>
        <v>0</v>
      </c>
      <c r="P86" s="6"/>
      <c r="Q86" s="6"/>
    </row>
    <row r="87" spans="1:25" s="48" customFormat="1" ht="15.5" x14ac:dyDescent="0.35">
      <c r="A87" s="302"/>
      <c r="B87" s="109">
        <f t="shared" si="37"/>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35"/>
        <v>0</v>
      </c>
      <c r="O87" s="6">
        <f t="shared" si="36"/>
        <v>0</v>
      </c>
      <c r="P87" s="6"/>
      <c r="Q87" s="6"/>
    </row>
    <row r="88" spans="1:25"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35"/>
        <v>0</v>
      </c>
      <c r="O88" s="6">
        <f t="shared" si="36"/>
        <v>0</v>
      </c>
      <c r="P88" s="6"/>
      <c r="Q88" s="6"/>
    </row>
    <row r="89" spans="1:25" s="48" customFormat="1" ht="15.5" x14ac:dyDescent="0.35">
      <c r="A89" s="302"/>
      <c r="B89" s="109">
        <f>B88+1</f>
        <v>7</v>
      </c>
      <c r="C89" s="111">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35"/>
        <v>0</v>
      </c>
      <c r="O89" s="6">
        <f t="shared" si="36"/>
        <v>0</v>
      </c>
      <c r="P89" s="6"/>
      <c r="Q89" s="6"/>
    </row>
    <row r="90" spans="1:25" s="48" customFormat="1" ht="16" thickBot="1" x14ac:dyDescent="0.4">
      <c r="A90" s="302"/>
      <c r="B90" s="112">
        <f>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35"/>
        <v>0</v>
      </c>
      <c r="O90" s="6">
        <f t="shared" si="36"/>
        <v>0</v>
      </c>
      <c r="P90" s="6"/>
      <c r="Q90" s="6"/>
    </row>
    <row r="91" spans="1:25" ht="16" thickBot="1" x14ac:dyDescent="0.4">
      <c r="A91" s="302"/>
      <c r="B91" s="107"/>
      <c r="C91" s="108" t="str">
        <f>C82</f>
        <v>Semester</v>
      </c>
      <c r="D91" s="108">
        <f>D82+1</f>
        <v>10</v>
      </c>
      <c r="E91" s="108" t="str">
        <f>E82</f>
        <v>Total Credit Hours</v>
      </c>
      <c r="F91" s="108">
        <f>SUM(F92:F99)</f>
        <v>12</v>
      </c>
      <c r="G91" s="53" t="str">
        <f>G73</f>
        <v>SPRING</v>
      </c>
      <c r="H91" s="53">
        <f>H82+1</f>
        <v>2028</v>
      </c>
      <c r="I91" s="18"/>
      <c r="J91" s="19"/>
      <c r="K91" s="21">
        <f>IF(O91=0,0,ROUND(N91/O91,2))</f>
        <v>0</v>
      </c>
      <c r="L91" s="126"/>
      <c r="M91" s="48"/>
      <c r="N91" s="12">
        <f>SUM(N92:N99)</f>
        <v>0</v>
      </c>
      <c r="O91" s="13">
        <f t="shared" ref="O91" si="38">SUM(O92:O99)</f>
        <v>0</v>
      </c>
      <c r="Y91" s="133"/>
    </row>
    <row r="92" spans="1:25"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M92" s="48"/>
      <c r="N92" s="6">
        <f t="shared" ref="N92:N99" si="39">IF(F92=0,0,IF(I92=0,0,K92*F92))</f>
        <v>0</v>
      </c>
      <c r="O92" s="6">
        <f t="shared" ref="O92:O99" si="40">IF(I92=0,0,F92)</f>
        <v>0</v>
      </c>
      <c r="Y92" s="133"/>
    </row>
    <row r="93" spans="1:25" ht="15.5" x14ac:dyDescent="0.35">
      <c r="A93" s="302"/>
      <c r="B93" s="109">
        <f>B92+1</f>
        <v>2</v>
      </c>
      <c r="C93" s="227"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M93" s="48"/>
      <c r="N93" s="6">
        <f t="shared" si="39"/>
        <v>0</v>
      </c>
      <c r="O93" s="6">
        <f t="shared" si="40"/>
        <v>0</v>
      </c>
      <c r="Y93" s="133"/>
    </row>
    <row r="94" spans="1:25" ht="15.5" x14ac:dyDescent="0.35">
      <c r="A94" s="302"/>
      <c r="B94" s="109">
        <f t="shared" ref="B94:B96" si="41">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M94" s="48"/>
      <c r="N94" s="6">
        <f t="shared" si="39"/>
        <v>0</v>
      </c>
      <c r="O94" s="6">
        <f t="shared" si="40"/>
        <v>0</v>
      </c>
      <c r="Y94" s="133"/>
    </row>
    <row r="95" spans="1:25" ht="15.5" x14ac:dyDescent="0.35">
      <c r="A95" s="302"/>
      <c r="B95" s="109">
        <f t="shared" si="41"/>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M95" s="48"/>
      <c r="N95" s="6">
        <f t="shared" si="39"/>
        <v>0</v>
      </c>
      <c r="O95" s="6">
        <f t="shared" si="40"/>
        <v>0</v>
      </c>
      <c r="Y95" s="133"/>
    </row>
    <row r="96" spans="1:25" ht="15.5" x14ac:dyDescent="0.35">
      <c r="A96" s="302"/>
      <c r="B96" s="109">
        <f t="shared" si="41"/>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M96" s="48"/>
      <c r="N96" s="6">
        <f t="shared" si="39"/>
        <v>0</v>
      </c>
      <c r="O96" s="6">
        <f t="shared" si="40"/>
        <v>0</v>
      </c>
      <c r="Y96" s="133"/>
    </row>
    <row r="97" spans="1:25"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M97" s="48"/>
      <c r="N97" s="6">
        <f t="shared" si="39"/>
        <v>0</v>
      </c>
      <c r="O97" s="6">
        <f t="shared" si="40"/>
        <v>0</v>
      </c>
      <c r="Y97" s="133"/>
    </row>
    <row r="98" spans="1:25" ht="15.5" x14ac:dyDescent="0.35">
      <c r="A98" s="302"/>
      <c r="B98" s="109">
        <f>B97+1</f>
        <v>7</v>
      </c>
      <c r="C98" s="111">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M98" s="48"/>
      <c r="N98" s="6">
        <f t="shared" si="39"/>
        <v>0</v>
      </c>
      <c r="O98" s="6">
        <f t="shared" si="40"/>
        <v>0</v>
      </c>
      <c r="Y98" s="133"/>
    </row>
    <row r="99" spans="1:25" ht="16" thickBot="1" x14ac:dyDescent="0.4">
      <c r="A99" s="303"/>
      <c r="B99" s="112">
        <f>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M99" s="48"/>
      <c r="N99" s="6">
        <f t="shared" si="39"/>
        <v>0</v>
      </c>
      <c r="O99" s="6">
        <f t="shared" si="40"/>
        <v>0</v>
      </c>
      <c r="Y99" s="133"/>
    </row>
    <row r="100" spans="1:25" ht="16" thickBot="1" x14ac:dyDescent="0.4">
      <c r="A100" s="159"/>
    </row>
    <row r="101" spans="1:25" ht="31.9" customHeight="1" thickBot="1" x14ac:dyDescent="0.75">
      <c r="A101" s="159"/>
      <c r="C101" s="309" t="s">
        <v>770</v>
      </c>
      <c r="D101" s="310"/>
      <c r="E101" s="310"/>
      <c r="F101" s="310"/>
      <c r="G101" s="310"/>
      <c r="H101" s="311"/>
    </row>
    <row r="102" spans="1:25" ht="15.65" customHeight="1" x14ac:dyDescent="0.35">
      <c r="A102" s="159"/>
      <c r="C102" s="110" t="str">
        <f>'CE Program'!C84</f>
        <v>Course No.</v>
      </c>
      <c r="D102" s="110" t="str">
        <f>'CE Program'!D84</f>
        <v>Old Number</v>
      </c>
      <c r="E102" s="110" t="str">
        <f>'CE Program'!E84</f>
        <v>Title</v>
      </c>
      <c r="F102" s="110" t="str">
        <f>'CE Program'!F84</f>
        <v>CH</v>
      </c>
      <c r="G102" s="110" t="str">
        <f>'CE Program'!G84</f>
        <v>Semester</v>
      </c>
      <c r="H102" s="110" t="str">
        <f>'CE Program'!H84</f>
        <v>Prerequisite</v>
      </c>
    </row>
    <row r="103" spans="1:25" ht="15.65" customHeight="1" x14ac:dyDescent="0.35">
      <c r="A103" s="159"/>
      <c r="C103" s="110" t="str">
        <f>'CE Program'!C85</f>
        <v>CE 6102</v>
      </c>
      <c r="D103" s="110" t="str">
        <f>'CE Program'!D85</f>
        <v>  202</v>
      </c>
      <c r="E103" s="110" t="str">
        <f>'CE Program'!E85</f>
        <v> Application of Probability</v>
      </c>
      <c r="F103" s="110">
        <f>'CE Program'!F85</f>
        <v>3</v>
      </c>
      <c r="G103" s="110" t="str">
        <f>'CE Program'!G85</f>
        <v>S (Even)</v>
      </c>
      <c r="H103" s="110" t="str">
        <f>'CE Program'!H85</f>
        <v>Prerequisite: APSC 3115</v>
      </c>
    </row>
    <row r="104" spans="1:25" ht="15.65" customHeight="1" x14ac:dyDescent="0.35">
      <c r="A104" s="159"/>
      <c r="C104" s="110" t="str">
        <f>'CE Program'!C86</f>
        <v>CE 6201</v>
      </c>
      <c r="D104" s="110" t="str">
        <f>'CE Program'!D86</f>
        <v>  205</v>
      </c>
      <c r="E104" s="110" t="str">
        <f>'CE Program'!E86</f>
        <v> Advanced Strength of Materials</v>
      </c>
      <c r="F104" s="110">
        <f>'CE Program'!F86</f>
        <v>3</v>
      </c>
      <c r="G104" s="110" t="str">
        <f>'CE Program'!G86</f>
        <v>S</v>
      </c>
      <c r="H104" s="110" t="str">
        <f>'CE Program'!H86</f>
        <v>Prerequisite: CE 2220 &amp; CE3250</v>
      </c>
    </row>
    <row r="105" spans="1:25" ht="15.65" customHeight="1" x14ac:dyDescent="0.35">
      <c r="A105" s="159"/>
      <c r="C105" s="110" t="str">
        <f>'CE Program'!C87</f>
        <v>CE 6202</v>
      </c>
      <c r="D105" s="110" t="str">
        <f>'CE Program'!D87</f>
        <v>  210</v>
      </c>
      <c r="E105" s="110" t="str">
        <f>'CE Program'!E87</f>
        <v> Methods of Structural Analysis</v>
      </c>
      <c r="F105" s="110">
        <f>'CE Program'!F87</f>
        <v>3</v>
      </c>
      <c r="G105" s="110" t="str">
        <f>'CE Program'!G87</f>
        <v>F</v>
      </c>
      <c r="H105" s="110" t="str">
        <f>'CE Program'!H87</f>
        <v>Prerequisite: CE 2220 &amp; CE3250</v>
      </c>
    </row>
    <row r="106" spans="1:25" ht="15.65" customHeight="1" x14ac:dyDescent="0.35">
      <c r="A106" s="159"/>
      <c r="C106" s="110" t="str">
        <f>'CE Program'!C88</f>
        <v>CE 6205</v>
      </c>
      <c r="D106" s="110" t="str">
        <f>'CE Program'!D88</f>
        <v>  215</v>
      </c>
      <c r="E106" s="110" t="str">
        <f>'CE Program'!E88</f>
        <v> Theory of Structural Stability</v>
      </c>
      <c r="F106" s="110">
        <f>'CE Program'!F88</f>
        <v>3</v>
      </c>
      <c r="G106" s="110" t="str">
        <f>'CE Program'!G88</f>
        <v>F</v>
      </c>
      <c r="H106" s="110" t="str">
        <f>'CE Program'!H88</f>
        <v>Prerequisite: CE 2220 &amp; CE3250</v>
      </c>
    </row>
    <row r="107" spans="1:25" ht="15.65" customHeight="1" x14ac:dyDescent="0.35">
      <c r="A107" s="159"/>
      <c r="C107" s="110" t="str">
        <f>'CE Program'!C89</f>
        <v>CE 6207</v>
      </c>
      <c r="D107" s="110" t="str">
        <f>'CE Program'!D89</f>
        <v>  221</v>
      </c>
      <c r="E107" s="110" t="str">
        <f>'CE Program'!E89</f>
        <v> Theory of Elasticity I</v>
      </c>
      <c r="F107" s="110">
        <f>'CE Program'!F89</f>
        <v>3</v>
      </c>
      <c r="G107" s="110" t="str">
        <f>'CE Program'!G89</f>
        <v>S</v>
      </c>
      <c r="H107" s="110" t="str">
        <f>'CE Program'!H89</f>
        <v>Prerequisites: CE 2220. (Same as MAE 6207)</v>
      </c>
    </row>
    <row r="108" spans="1:25" ht="15.65" customHeight="1" x14ac:dyDescent="0.35">
      <c r="A108" s="159"/>
      <c r="C108" s="110" t="str">
        <f>'CE Program'!C90</f>
        <v>CE 6210</v>
      </c>
      <c r="D108" s="110" t="str">
        <f>'CE Program'!D90</f>
        <v>  227</v>
      </c>
      <c r="E108" s="110" t="str">
        <f>'CE Program'!E90</f>
        <v> Intro to Finite Elmnt Analysis 
(with zero-credit, 2.5 hrs, lab session)</v>
      </c>
      <c r="F108" s="110">
        <f>'CE Program'!F90</f>
        <v>3</v>
      </c>
      <c r="G108" s="110" t="str">
        <f>'CE Program'!G90</f>
        <v>F</v>
      </c>
      <c r="H108" s="110" t="str">
        <f>'CE Program'!H90</f>
        <v>Proficiency in one computer language and CE 2220 &amp; CE3250</v>
      </c>
    </row>
    <row r="109" spans="1:25" ht="15.65" customHeight="1" x14ac:dyDescent="0.35">
      <c r="A109" s="159"/>
      <c r="C109" s="110" t="str">
        <f>'CE Program'!C91</f>
        <v>CE 6301</v>
      </c>
      <c r="D109" s="110" t="str">
        <f>'CE Program'!D91</f>
        <v>  206</v>
      </c>
      <c r="E109" s="110" t="str">
        <f>'CE Program'!E91</f>
        <v> Design of Reinforced Concrete</v>
      </c>
      <c r="F109" s="110">
        <f>'CE Program'!F91</f>
        <v>3</v>
      </c>
      <c r="G109" s="110" t="str">
        <f>'CE Program'!G91</f>
        <v>F</v>
      </c>
      <c r="H109" s="110" t="str">
        <f>'CE Program'!H91</f>
        <v>Prerequisite: CE 3310</v>
      </c>
    </row>
    <row r="110" spans="1:25" ht="15.65" customHeight="1" x14ac:dyDescent="0.35">
      <c r="A110" s="159"/>
      <c r="C110" s="110" t="str">
        <f>'CE Program'!C92</f>
        <v>CE 6302</v>
      </c>
      <c r="D110" s="110" t="str">
        <f>'CE Program'!D92</f>
        <v>  207</v>
      </c>
      <c r="E110" s="110" t="str">
        <f>'CE Program'!E92</f>
        <v> Prestressed Concrete Structure</v>
      </c>
      <c r="F110" s="110">
        <f>'CE Program'!F92</f>
        <v>3</v>
      </c>
      <c r="G110" s="110" t="str">
        <f>'CE Program'!G92</f>
        <v>S</v>
      </c>
      <c r="H110" s="110" t="str">
        <f>'CE Program'!H92</f>
        <v>Prerequisite: CE 3310</v>
      </c>
    </row>
    <row r="111" spans="1:25" ht="15.65" customHeight="1" x14ac:dyDescent="0.35">
      <c r="A111" s="159"/>
      <c r="C111" s="110" t="str">
        <f>'CE Program'!C93</f>
        <v>CE 6320</v>
      </c>
      <c r="D111" s="110" t="str">
        <f>'CE Program'!D93</f>
        <v>  211</v>
      </c>
      <c r="E111" s="110" t="str">
        <f>'CE Program'!E93</f>
        <v> Design of Metal Structures</v>
      </c>
      <c r="F111" s="110">
        <f>'CE Program'!F93</f>
        <v>3</v>
      </c>
      <c r="G111" s="110" t="str">
        <f>'CE Program'!G93</f>
        <v>S</v>
      </c>
      <c r="H111" s="110" t="str">
        <f>'CE Program'!H93</f>
        <v>Prerequisite: CE4320</v>
      </c>
    </row>
    <row r="112" spans="1:25" ht="15.65" customHeight="1" x14ac:dyDescent="0.35">
      <c r="A112" s="159"/>
      <c r="C112" s="110" t="str">
        <f>'CE Program'!C94</f>
        <v>CE 6342</v>
      </c>
      <c r="D112" s="110" t="str">
        <f>'CE Program'!D94</f>
        <v>  218</v>
      </c>
      <c r="E112" s="110" t="str">
        <f>'CE Program'!E94</f>
        <v> Structural Dgn Resist Nat Haz</v>
      </c>
      <c r="F112" s="110">
        <f>'CE Program'!F94</f>
        <v>3</v>
      </c>
      <c r="G112" s="110" t="str">
        <f>'CE Program'!G94</f>
        <v>S</v>
      </c>
      <c r="H112" s="110" t="str">
        <f>'CE Program'!H94</f>
        <v>Prerequisite: CE 3250, CE 4340, and CE 6340  or CE 6701</v>
      </c>
    </row>
    <row r="113" spans="1:8" ht="15.65" customHeight="1" x14ac:dyDescent="0.35">
      <c r="A113" s="159"/>
      <c r="C113" s="110" t="str">
        <f>'CE Program'!C95</f>
        <v>CE 6401</v>
      </c>
      <c r="D113" s="110" t="str">
        <f>'CE Program'!D95</f>
        <v>  230</v>
      </c>
      <c r="E113" s="110" t="str">
        <f>'CE Program'!E95</f>
        <v> Fundamentals of Soil Behavior</v>
      </c>
      <c r="F113" s="110">
        <f>'CE Program'!F95</f>
        <v>3</v>
      </c>
      <c r="G113" s="110" t="str">
        <f>'CE Program'!G95</f>
        <v>F (Even)</v>
      </c>
      <c r="H113" s="110" t="str">
        <f>'CE Program'!H95</f>
        <v>Prerequisite: CE 4410</v>
      </c>
    </row>
    <row r="114" spans="1:8" ht="15.65" customHeight="1" x14ac:dyDescent="0.35">
      <c r="A114" s="159"/>
      <c r="C114" s="110" t="str">
        <f>'CE Program'!C96</f>
        <v>CE 6403</v>
      </c>
      <c r="D114" s="110" t="str">
        <f>'CE Program'!D96</f>
        <v>  232</v>
      </c>
      <c r="E114" s="110" t="str">
        <f>'CE Program'!E96</f>
        <v> Geotechnical Engineering</v>
      </c>
      <c r="F114" s="110">
        <f>'CE Program'!F96</f>
        <v>3</v>
      </c>
      <c r="G114" s="110" t="str">
        <f>'CE Program'!G96</f>
        <v>S</v>
      </c>
      <c r="H114" s="110" t="str">
        <f>'CE Program'!H96</f>
        <v>Prerequisite: CE 4410</v>
      </c>
    </row>
    <row r="115" spans="1:8" ht="15.65" customHeight="1" x14ac:dyDescent="0.35">
      <c r="A115" s="159"/>
      <c r="C115" s="110" t="str">
        <f>'CE Program'!C97</f>
        <v>CE 6501</v>
      </c>
      <c r="D115" s="110" t="str">
        <f>'CE Program'!D97</f>
        <v>  240</v>
      </c>
      <c r="E115" s="110" t="str">
        <f>'CE Program'!E97</f>
        <v>Aquatic Chemistry</v>
      </c>
      <c r="F115" s="110">
        <f>'CE Program'!F97</f>
        <v>3</v>
      </c>
      <c r="G115" s="110" t="str">
        <f>'CE Program'!G97</f>
        <v>F</v>
      </c>
      <c r="H115" s="110" t="str">
        <f>'CE Program'!H97</f>
        <v>Prerequisite: Chem 1111</v>
      </c>
    </row>
    <row r="116" spans="1:8" ht="15.65" customHeight="1" x14ac:dyDescent="0.35">
      <c r="A116" s="159"/>
      <c r="C116" s="110" t="str">
        <f>'CE Program'!C98</f>
        <v>CE 6502</v>
      </c>
      <c r="D116" s="110" t="str">
        <f>'CE Program'!D98</f>
        <v>---</v>
      </c>
      <c r="E116" s="110" t="str">
        <f>'CE Program'!E98</f>
        <v>Env. Eng. Design: Drinking Water Treatment</v>
      </c>
      <c r="F116" s="110">
        <f>'CE Program'!F98</f>
        <v>3</v>
      </c>
      <c r="G116" s="110" t="str">
        <f>'CE Program'!G98</f>
        <v>S</v>
      </c>
      <c r="H116" s="110" t="str">
        <f>'CE Program'!H98</f>
        <v>Prerequisite: CE 3520</v>
      </c>
    </row>
    <row r="117" spans="1:8" ht="15.65" customHeight="1" x14ac:dyDescent="0.35">
      <c r="A117" s="159"/>
      <c r="C117" s="110" t="str">
        <f>'CE Program'!C99</f>
        <v>CE 6503</v>
      </c>
      <c r="D117" s="110" t="str">
        <f>'CE Program'!D99</f>
        <v>  242</v>
      </c>
      <c r="E117" s="110" t="str">
        <f>'CE Program'!E99</f>
        <v> Principles of Envr Engr</v>
      </c>
      <c r="F117" s="110">
        <f>'CE Program'!F99</f>
        <v>3</v>
      </c>
      <c r="G117" s="110" t="str">
        <f>'CE Program'!G99</f>
        <v>F</v>
      </c>
      <c r="H117" s="110" t="str">
        <f>'CE Program'!H99</f>
        <v>Prerequisite: CE 3520</v>
      </c>
    </row>
    <row r="118" spans="1:8" ht="15.65" customHeight="1" x14ac:dyDescent="0.35">
      <c r="A118" s="159"/>
      <c r="C118" s="110" t="str">
        <f>'CE Program'!C100</f>
        <v>CE 6505</v>
      </c>
      <c r="D118" s="110" t="str">
        <f>'CE Program'!D100</f>
        <v>  244</v>
      </c>
      <c r="E118" s="110" t="str">
        <f>'CE Program'!E100</f>
        <v> Environmental Impact Assessmen</v>
      </c>
      <c r="F118" s="110">
        <f>'CE Program'!F100</f>
        <v>3</v>
      </c>
      <c r="G118" s="110" t="str">
        <f>'CE Program'!G100</f>
        <v>F</v>
      </c>
      <c r="H118" s="110" t="str">
        <f>'CE Program'!H100</f>
        <v>Prerequisite: CE 3520</v>
      </c>
    </row>
    <row r="119" spans="1:8" ht="15.65" customHeight="1" x14ac:dyDescent="0.6">
      <c r="C119" s="110" t="str">
        <f>'CE Program'!C101</f>
        <v>CE 6506</v>
      </c>
      <c r="D119" s="110" t="str">
        <f>'CE Program'!D101</f>
        <v>  245</v>
      </c>
      <c r="E119" s="110" t="str">
        <f>'CE Program'!E101</f>
        <v>Microbiology for Environmental Engineers</v>
      </c>
      <c r="F119" s="110">
        <f>'CE Program'!F101</f>
        <v>3</v>
      </c>
      <c r="G119" s="110" t="str">
        <f>'CE Program'!G101</f>
        <v>S (Even)</v>
      </c>
      <c r="H119" s="110" t="str">
        <f>'CE Program'!H101</f>
        <v>Prerequisite: CE 3520</v>
      </c>
    </row>
    <row r="120" spans="1:8" ht="15.65" customHeight="1" x14ac:dyDescent="0.6">
      <c r="C120" s="110" t="str">
        <f>'CE Program'!C102</f>
        <v>CE 6507</v>
      </c>
      <c r="D120" s="110" t="str">
        <f>'CE Program'!D102</f>
        <v>  246</v>
      </c>
      <c r="E120" s="110" t="str">
        <f>'CE Program'!E102</f>
        <v> Advanced Technologies in Environmental Engineering</v>
      </c>
      <c r="F120" s="110">
        <f>'CE Program'!F102</f>
        <v>3</v>
      </c>
      <c r="G120" s="110" t="str">
        <f>'CE Program'!G102</f>
        <v>S</v>
      </c>
      <c r="H120" s="110" t="str">
        <f>'CE Program'!H102</f>
        <v>Prerequisite: CE 3520, CE 4530/CE 6504</v>
      </c>
    </row>
    <row r="121" spans="1:8" ht="15.65" customHeight="1" x14ac:dyDescent="0.6">
      <c r="C121" s="110" t="str">
        <f>'CE Program'!C103</f>
        <v>CE 6508</v>
      </c>
      <c r="D121" s="110" t="str">
        <f>'CE Program'!D103</f>
        <v>  247</v>
      </c>
      <c r="E121" s="110" t="str">
        <f>'CE Program'!E103</f>
        <v> Industrial Waste Treatment</v>
      </c>
      <c r="F121" s="110">
        <f>'CE Program'!F103</f>
        <v>3</v>
      </c>
      <c r="G121" s="110" t="str">
        <f>'CE Program'!G103</f>
        <v>F</v>
      </c>
      <c r="H121" s="110" t="str">
        <f>'CE Program'!H103</f>
        <v>---</v>
      </c>
    </row>
    <row r="122" spans="1:8" ht="15.65" customHeight="1" x14ac:dyDescent="0.6">
      <c r="C122" s="110" t="str">
        <f>'CE Program'!C104</f>
        <v>CE 6509</v>
      </c>
      <c r="D122" s="110" t="str">
        <f>'CE Program'!D104</f>
        <v>  248</v>
      </c>
      <c r="E122" s="110" t="str">
        <f>'CE Program'!E104</f>
        <v> Intro to Hazardous Wastes</v>
      </c>
      <c r="F122" s="110">
        <f>'CE Program'!F104</f>
        <v>3</v>
      </c>
      <c r="G122" s="110" t="str">
        <f>'CE Program'!G104</f>
        <v>S</v>
      </c>
      <c r="H122" s="110" t="str">
        <f>'CE Program'!H104</f>
        <v>Prerequisite: CE 3520</v>
      </c>
    </row>
    <row r="123" spans="1:8" ht="15.65" customHeight="1" x14ac:dyDescent="0.6">
      <c r="C123" s="110" t="str">
        <f>'CE Program'!C105</f>
        <v>CE 6602</v>
      </c>
      <c r="D123" s="110" t="str">
        <f>'CE Program'!D105</f>
        <v>  251</v>
      </c>
      <c r="E123" s="110" t="str">
        <f>'CE Program'!E105</f>
        <v> Hydraulic Engineering</v>
      </c>
      <c r="F123" s="110">
        <f>'CE Program'!F105</f>
        <v>3</v>
      </c>
      <c r="G123" s="110" t="str">
        <f>'CE Program'!G105</f>
        <v>F</v>
      </c>
      <c r="H123" s="110" t="str">
        <f>'CE Program'!H105</f>
        <v>Prerequisite: CE 3610</v>
      </c>
    </row>
    <row r="124" spans="1:8" ht="15.65" customHeight="1" x14ac:dyDescent="0.6">
      <c r="C124" s="110" t="str">
        <f>'CE Program'!C106</f>
        <v>CE 6604</v>
      </c>
      <c r="D124" s="110" t="str">
        <f>'CE Program'!D106</f>
        <v>  253</v>
      </c>
      <c r="E124" s="110" t="str">
        <f>'CE Program'!E106</f>
        <v>Physical Hydrology (Cross Listed CE 3604)</v>
      </c>
      <c r="F124" s="110">
        <f>'CE Program'!F106</f>
        <v>3</v>
      </c>
      <c r="G124" s="110" t="str">
        <f>'CE Program'!G106</f>
        <v>F</v>
      </c>
      <c r="H124" s="110" t="str">
        <f>'CE Program'!H106</f>
        <v>Prerequisites: APSC 3115 or equivalent. Corequisites: MAE 3126 or equivalent. Credit cannot be earned for this course and CE 3604.</v>
      </c>
    </row>
    <row r="125" spans="1:8" ht="15.65" customHeight="1" x14ac:dyDescent="0.6">
      <c r="C125" s="110" t="str">
        <f>'CE Program'!C107</f>
        <v>CE 6609</v>
      </c>
      <c r="D125" s="110" t="str">
        <f>'CE Program'!D107</f>
        <v>  258</v>
      </c>
      <c r="E125" s="110" t="str">
        <f>'CE Program'!E107</f>
        <v>Numerical Methods in Environmental and Water Resources</v>
      </c>
      <c r="F125" s="110">
        <f>'CE Program'!F107</f>
        <v>3</v>
      </c>
      <c r="G125" s="110" t="str">
        <f>'CE Program'!G107</f>
        <v>S</v>
      </c>
      <c r="H125" s="110" t="str">
        <f>'CE Program'!H107</f>
        <v>Prerequisite: CE2210, MAE 3126</v>
      </c>
    </row>
    <row r="126" spans="1:8" ht="15.65" customHeight="1" x14ac:dyDescent="0.6">
      <c r="C126" s="110" t="str">
        <f>'CE Program'!C108</f>
        <v>CE 6611</v>
      </c>
      <c r="D126" s="110" t="str">
        <f>'CE Program'!D108</f>
        <v>  259</v>
      </c>
      <c r="E126" s="110" t="str">
        <f>'CE Program'!E108</f>
        <v xml:space="preserve">Advanced Hydrology </v>
      </c>
      <c r="F126" s="110">
        <f>'CE Program'!F108</f>
        <v>3</v>
      </c>
      <c r="G126" s="110" t="str">
        <f>'CE Program'!G108</f>
        <v>S</v>
      </c>
      <c r="H126" s="110" t="str">
        <f>'CE Program'!H108</f>
        <v>Prerequisite: CE 3604/CE 6604</v>
      </c>
    </row>
    <row r="127" spans="1:8" ht="15.65" customHeight="1" x14ac:dyDescent="0.6">
      <c r="C127" s="110" t="str">
        <f>'CE Program'!C109</f>
        <v>CE 6711</v>
      </c>
      <c r="D127" s="110" t="str">
        <f>'CE Program'!D109</f>
        <v>---</v>
      </c>
      <c r="E127" s="110" t="str">
        <f>'CE Program'!E109</f>
        <v>Civil infrastructure optimization</v>
      </c>
      <c r="F127" s="110">
        <f>'CE Program'!F109</f>
        <v>3</v>
      </c>
      <c r="G127" s="110" t="str">
        <f>'CE Program'!G109</f>
        <v>F (Odd)</v>
      </c>
      <c r="H127" s="110" t="str">
        <f>'CE Program'!H109</f>
        <v>CE 2710 / Graduate or Senior Student Standing – Department Approval</v>
      </c>
    </row>
    <row r="128" spans="1:8" ht="15.65" customHeight="1" x14ac:dyDescent="0.6">
      <c r="C128" s="110" t="str">
        <f>'CE Program'!C110</f>
        <v>CE 6712</v>
      </c>
      <c r="D128" s="110" t="str">
        <f>'CE Program'!D110</f>
        <v>---</v>
      </c>
      <c r="E128" s="110" t="str">
        <f>'CE Program'!E110</f>
        <v>Data Science &amp; Artificial Intelligence in Civil &amp; Env. Eng.</v>
      </c>
      <c r="F128" s="110">
        <f>'CE Program'!F110</f>
        <v>3</v>
      </c>
      <c r="G128" s="110" t="str">
        <f>'CE Program'!G110</f>
        <v>S (Even)</v>
      </c>
      <c r="H128" s="110" t="str">
        <f>'CE Program'!H110</f>
        <v>APSC 3115, CSCI 1012, CE 2210 / Graduate or Senior Student Standing – Department Approval</v>
      </c>
    </row>
    <row r="129" spans="3:8" ht="15.65" customHeight="1" x14ac:dyDescent="0.6">
      <c r="C129" s="110" t="str">
        <f>'CE Program'!C111</f>
        <v>CE 6721</v>
      </c>
      <c r="D129" s="110" t="str">
        <f>'CE Program'!D111</f>
        <v>  273</v>
      </c>
      <c r="E129" s="110" t="str">
        <f>'CE Program'!E111</f>
        <v>Traffic Eng &amp; HWY safety (Cross Listed CE4721)</v>
      </c>
      <c r="F129" s="110">
        <f>'CE Program'!F111</f>
        <v>3</v>
      </c>
      <c r="G129" s="110" t="str">
        <f>'CE Program'!G111</f>
        <v>F</v>
      </c>
      <c r="H129" s="110" t="str">
        <f>'CE Program'!H111</f>
        <v xml:space="preserve"> CE 2710 / Graduate or Senior Student Standing – Department Approval</v>
      </c>
    </row>
    <row r="130" spans="3:8" ht="15.65" customHeight="1" x14ac:dyDescent="0.6">
      <c r="C130" s="110" t="str">
        <f>'CE Program'!C112</f>
        <v>CE 6722</v>
      </c>
      <c r="D130" s="110" t="str">
        <f>'CE Program'!D112</f>
        <v>---</v>
      </c>
      <c r="E130" s="110" t="str">
        <f>'CE Program'!E112</f>
        <v>Intelligent Transportation Systems</v>
      </c>
      <c r="F130" s="110">
        <f>'CE Program'!F112</f>
        <v>3</v>
      </c>
      <c r="G130" s="110" t="str">
        <f>'CE Program'!G112</f>
        <v>S (Even)</v>
      </c>
      <c r="H130" s="110" t="str">
        <f>'CE Program'!H112</f>
        <v>CE 2710 / Graduate or Senior Student Standing – Department Approval</v>
      </c>
    </row>
    <row r="131" spans="3:8" ht="15.65" customHeight="1" x14ac:dyDescent="0.6">
      <c r="C131" s="110" t="str">
        <f>'CE Program'!C113</f>
        <v>CE 6732</v>
      </c>
      <c r="D131" s="110" t="str">
        <f>'CE Program'!D113</f>
        <v>---</v>
      </c>
      <c r="E131" s="110" t="str">
        <f>'CE Program'!E113</f>
        <v>Fundamentals of Highway Safety</v>
      </c>
      <c r="F131" s="110">
        <f>'CE Program'!F113</f>
        <v>3</v>
      </c>
      <c r="G131" s="110" t="str">
        <f>'CE Program'!G113</f>
        <v>F (Even)</v>
      </c>
      <c r="H131" s="110" t="str">
        <f>'CE Program'!H113</f>
        <v>CE 2710 / Graduate or Senior Student Standing – Department Approval</v>
      </c>
    </row>
    <row r="132" spans="3:8" ht="15.65" customHeight="1" x14ac:dyDescent="0.6">
      <c r="C132" s="110" t="str">
        <f>'CE Program'!C114</f>
        <v>CE 6730</v>
      </c>
      <c r="D132" s="110" t="str">
        <f>'CE Program'!D114</f>
        <v>---</v>
      </c>
      <c r="E132" s="110" t="str">
        <f>'CE Program'!E114</f>
        <v>Sustainable Urban Planning</v>
      </c>
      <c r="F132" s="110">
        <f>'CE Program'!F114</f>
        <v>3</v>
      </c>
      <c r="G132" s="110" t="str">
        <f>'CE Program'!G114</f>
        <v>F (Odd)</v>
      </c>
      <c r="H132" s="110" t="str">
        <f>'CE Program'!H114</f>
        <v xml:space="preserve"> CE 2710 / Graduate or Senior Student Standing – Department Approval</v>
      </c>
    </row>
    <row r="133" spans="3:8" ht="15.65" customHeight="1" x14ac:dyDescent="0.6">
      <c r="C133" s="110" t="str">
        <f>'CE Program'!C115</f>
        <v>CE 6731</v>
      </c>
      <c r="D133" s="110" t="str">
        <f>'CE Program'!D115</f>
        <v>---</v>
      </c>
      <c r="E133" s="110" t="str">
        <f>'CE Program'!E115</f>
        <v>Economics of Transportation Systems</v>
      </c>
      <c r="F133" s="110">
        <f>'CE Program'!F115</f>
        <v>3</v>
      </c>
      <c r="G133" s="110" t="str">
        <f>'CE Program'!G115</f>
        <v>S (Even)</v>
      </c>
      <c r="H133" s="110" t="str">
        <f>'CE Program'!H115</f>
        <v xml:space="preserve"> CE 2710 / Graduate or Senior Student Standing – Department Approval</v>
      </c>
    </row>
    <row r="134" spans="3:8" ht="15.65" customHeight="1" x14ac:dyDescent="0.6">
      <c r="C134" s="110" t="str">
        <f>'CE Program'!C116</f>
        <v>CE 6732</v>
      </c>
      <c r="D134" s="110" t="str">
        <f>'CE Program'!D116</f>
        <v>---</v>
      </c>
      <c r="E134" s="110" t="str">
        <f>'CE Program'!E116</f>
        <v>Automation and Sensing in Civil &amp; Env. Eng.</v>
      </c>
      <c r="F134" s="110">
        <f>'CE Program'!F116</f>
        <v>3</v>
      </c>
      <c r="G134" s="110" t="str">
        <f>'CE Program'!G116</f>
        <v>S (Odd)</v>
      </c>
      <c r="H134" s="110" t="str">
        <f>'CE Program'!H116</f>
        <v>APSC 3115, CSCI 1012, CE 2710 / Graduate or Senior Student Standing – Department Approval</v>
      </c>
    </row>
    <row r="135" spans="3:8" ht="15.65" customHeight="1" x14ac:dyDescent="0.6">
      <c r="C135" s="110" t="str">
        <f>'CE Program'!C117</f>
        <v>CE 6733</v>
      </c>
      <c r="D135" s="110" t="str">
        <f>'CE Program'!D117</f>
        <v>---</v>
      </c>
      <c r="E135" s="110" t="str">
        <f>'CE Program'!E117</f>
        <v>Human Factors in Civil &amp; Env. Eng.</v>
      </c>
      <c r="F135" s="110">
        <f>'CE Program'!F117</f>
        <v>3</v>
      </c>
      <c r="G135" s="110" t="str">
        <f>'CE Program'!G117</f>
        <v>F (Even)</v>
      </c>
      <c r="H135" s="110" t="str">
        <f>'CE Program'!H117</f>
        <v>CE 2710 / Graduate or Senior Student Standing – Department Approval</v>
      </c>
    </row>
    <row r="136" spans="3:8" ht="15.65" customHeight="1" x14ac:dyDescent="0.6">
      <c r="C136" s="110" t="str">
        <f>'CE Program'!C118</f>
        <v>CE 6800</v>
      </c>
      <c r="D136" s="110" t="str">
        <f>'CE Program'!D118</f>
        <v>  290</v>
      </c>
      <c r="E136" s="110" t="str">
        <f>'CE Program'!E118</f>
        <v> Special Topics</v>
      </c>
      <c r="F136" s="110">
        <f>'CE Program'!F118</f>
        <v>3</v>
      </c>
      <c r="G136" s="110" t="str">
        <f>'CE Program'!G118</f>
        <v>F &amp; S</v>
      </c>
      <c r="H136" s="110" t="str">
        <f>'CE Program'!H118</f>
        <v>---</v>
      </c>
    </row>
    <row r="137" spans="3:8" ht="15.65" customHeight="1" x14ac:dyDescent="0.6"/>
  </sheetData>
  <sheetProtection algorithmName="SHA-512" hashValue="+oHFfyoDVhX2LzbGFTKqi20VWzjyFJXAK37Rro7A3rvnrTmakVVC5QEEtXfO3EpxDz2nnYDNc/0pqQ3zwALmbQ==" saltValue="SgzexJFunyoMfm6tv8KJpA==" spinCount="100000" sheet="1" objects="1" scenarios="1"/>
  <customSheetViews>
    <customSheetView guid="{01C77170-9B80-4B41-93A1-200096C3CB54}" scale="70" showGridLines="0" fitToPage="1">
      <pane ySplit="9" topLeftCell="A10" activePane="bottomLeft" state="frozen"/>
      <selection pane="bottomLeft" activeCell="G11" sqref="G11"/>
      <pageMargins left="0.7" right="0.7" top="0.24" bottom="0.13" header="0.3" footer="0.3"/>
      <pageSetup scale="70" fitToHeight="2"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82:A99"/>
    <mergeCell ref="A10:A27"/>
    <mergeCell ref="A28:A45"/>
    <mergeCell ref="A46:A63"/>
    <mergeCell ref="A64:A81"/>
  </mergeCells>
  <pageMargins left="0.7" right="0.7" top="0.24" bottom="0.13" header="0.3" footer="0.3"/>
  <pageSetup scale="70"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6"/>
  <sheetViews>
    <sheetView showGridLines="0" zoomScale="50" zoomScaleNormal="50" workbookViewId="0">
      <selection activeCell="G14" sqref="G14"/>
    </sheetView>
  </sheetViews>
  <sheetFormatPr defaultColWidth="9.1796875" defaultRowHeight="26" x14ac:dyDescent="0.6"/>
  <cols>
    <col min="1" max="1" width="6.1796875" style="140" customWidth="1"/>
    <col min="2" max="2" width="4.7265625" style="6" customWidth="1"/>
    <col min="3" max="3" width="28" style="6" customWidth="1"/>
    <col min="4" max="4" width="9.1796875" style="6" hidden="1" customWidth="1"/>
    <col min="5" max="5" width="77.26953125" style="6" customWidth="1"/>
    <col min="6" max="6" width="8.26953125" style="6" customWidth="1"/>
    <col min="7" max="7" width="10.54296875" style="6" customWidth="1"/>
    <col min="8" max="8" width="83.26953125" style="6" customWidth="1"/>
    <col min="9" max="9" width="8.54296875" style="6" customWidth="1"/>
    <col min="10" max="10" width="12.54296875" style="6" customWidth="1"/>
    <col min="11" max="11" width="12" style="6" customWidth="1"/>
    <col min="12" max="12" width="79.453125" style="132" customWidth="1"/>
    <col min="13" max="13" width="22.54296875" style="6" customWidth="1"/>
    <col min="14" max="14" width="6.1796875" style="6" hidden="1" customWidth="1"/>
    <col min="15" max="15" width="5.81640625"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130"/>
    </row>
    <row r="2" spans="1:17" s="48" customFormat="1" x14ac:dyDescent="0.6">
      <c r="A2" s="139"/>
      <c r="B2" s="312" t="s">
        <v>1</v>
      </c>
      <c r="C2" s="312"/>
      <c r="D2" s="312"/>
      <c r="E2" s="312"/>
      <c r="F2" s="312"/>
      <c r="G2" s="312"/>
      <c r="H2" s="312"/>
      <c r="I2" s="312"/>
      <c r="J2" s="312"/>
      <c r="K2" s="312"/>
      <c r="L2" s="130"/>
    </row>
    <row r="3" spans="1:17" s="48" customFormat="1" ht="26.5" thickBot="1" x14ac:dyDescent="0.65">
      <c r="A3" s="139"/>
      <c r="B3" s="312" t="s">
        <v>2</v>
      </c>
      <c r="C3" s="312"/>
      <c r="D3" s="312"/>
      <c r="E3" s="312"/>
      <c r="F3" s="312"/>
      <c r="G3" s="312"/>
      <c r="H3" s="312"/>
      <c r="I3" s="312"/>
      <c r="J3" s="312"/>
      <c r="K3" s="312"/>
      <c r="L3" s="130"/>
    </row>
    <row r="4" spans="1:17" x14ac:dyDescent="0.6">
      <c r="C4" s="283" t="s">
        <v>357</v>
      </c>
      <c r="D4" s="284"/>
      <c r="E4" s="129">
        <f>NOTES!C6</f>
        <v>2022</v>
      </c>
      <c r="F4" s="285">
        <f>E4+1</f>
        <v>2023</v>
      </c>
      <c r="G4" s="286"/>
      <c r="H4" s="129" t="s">
        <v>363</v>
      </c>
      <c r="I4" s="129">
        <f>E4+3</f>
        <v>2025</v>
      </c>
      <c r="J4" s="131">
        <f>F4+3</f>
        <v>2026</v>
      </c>
      <c r="K4" s="15" t="s">
        <v>392</v>
      </c>
      <c r="L4" s="118"/>
    </row>
    <row r="5" spans="1:17" s="5" customFormat="1" ht="16.5" customHeight="1" thickBot="1" x14ac:dyDescent="0.65">
      <c r="A5" s="140"/>
      <c r="C5" s="279" t="s">
        <v>441</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2022</v>
      </c>
      <c r="I10" s="18"/>
      <c r="J10" s="19"/>
      <c r="K10" s="21">
        <f>IF(O10=0,0,ROUND(N10/O10,2))</f>
        <v>0</v>
      </c>
      <c r="L10" s="273"/>
      <c r="N10" s="12">
        <f>SUM(N11:N18)</f>
        <v>0</v>
      </c>
      <c r="O10" s="13">
        <f>SUM(O11:O18)</f>
        <v>0</v>
      </c>
      <c r="P10" s="116"/>
      <c r="Q10" s="116"/>
    </row>
    <row r="11" spans="1:17" s="48" customFormat="1" ht="15.5" x14ac:dyDescent="0.35">
      <c r="A11" s="302"/>
      <c r="B11" s="109">
        <v>1</v>
      </c>
      <c r="C11" s="52" t="str">
        <f>'Env. Eng Option'!C11</f>
        <v>CE 1010</v>
      </c>
      <c r="D11" s="52" t="str">
        <f>'Env. Eng Option'!D11</f>
        <v>  001</v>
      </c>
      <c r="E11" s="52" t="str">
        <f>'Env. Eng Option'!E11</f>
        <v> Intro:Civil &amp; Environmentl Eng</v>
      </c>
      <c r="F11" s="52">
        <f>'Env. Eng Option'!F11</f>
        <v>1</v>
      </c>
      <c r="G11" s="52" t="str">
        <f>'Env. Eng Option'!G11</f>
        <v>F</v>
      </c>
      <c r="H11" s="52" t="str">
        <f>'Env. Eng Option'!H11</f>
        <v>None</v>
      </c>
      <c r="I11" s="38"/>
      <c r="J11" s="49"/>
      <c r="K11" s="44" t="str">
        <f>IF(I11=0,"",LOOKUP(I11,NOTES!$F$8:$F$19,NOTES!$I$8:$I$19))</f>
        <v/>
      </c>
      <c r="L11" s="120"/>
      <c r="N11" s="6">
        <f>IF(F11=0,0,IF(I11=0,0,K11*F11))</f>
        <v>0</v>
      </c>
      <c r="O11" s="6">
        <f>IF(I11=0,0,F11)</f>
        <v>0</v>
      </c>
      <c r="P11" s="6"/>
      <c r="Q11" s="6"/>
    </row>
    <row r="12" spans="1:17" s="48" customFormat="1" ht="82.9" customHeight="1" x14ac:dyDescent="0.35">
      <c r="A12" s="302"/>
      <c r="B12" s="109">
        <f>B11+1</f>
        <v>2</v>
      </c>
      <c r="C12" s="52" t="str">
        <f>'Env. Eng Option'!C12</f>
        <v>Chem 1111</v>
      </c>
      <c r="D12" s="52">
        <f>'Env. Eng Option'!D12</f>
        <v>11</v>
      </c>
      <c r="E12" s="52" t="str">
        <f>'Env. Eng Option'!E12</f>
        <v>General Chemistry I</v>
      </c>
      <c r="F12" s="52">
        <f>'Env. Eng Option'!F12</f>
        <v>4</v>
      </c>
      <c r="G12" s="52" t="str">
        <f>'Env. Eng Option'!G12</f>
        <v>F &amp; S</v>
      </c>
      <c r="H12" s="52" t="str">
        <f>'Env. Eng Option'!H12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8" si="2">B12+1</f>
        <v>3</v>
      </c>
      <c r="C13" s="233" t="str">
        <f>'Env. Eng Option'!C13</f>
        <v>H/SS 1</v>
      </c>
      <c r="D13" s="233" t="str">
        <f>'Env. Eng Option'!D13</f>
        <v>---</v>
      </c>
      <c r="E13" s="233" t="str">
        <f>'Env. Eng Option'!E13</f>
        <v>See the H/SS List</v>
      </c>
      <c r="F13" s="52">
        <f>'Env. Eng Option'!F13</f>
        <v>3</v>
      </c>
      <c r="G13" s="52" t="str">
        <f>'Env. Eng Option'!G13</f>
        <v>F &amp; S</v>
      </c>
      <c r="H13" s="52" t="str">
        <f>'Env. Eng Option'!H13</f>
        <v xml:space="preserve"> ---</v>
      </c>
      <c r="I13" s="38"/>
      <c r="J13" s="49"/>
      <c r="K13" s="45" t="str">
        <f>IF(I13=0,"",LOOKUP(I13,NOTES!$F$8:$F$19,NOTES!$I$8:$I$19))</f>
        <v/>
      </c>
      <c r="L13" s="238"/>
      <c r="N13" s="6">
        <f t="shared" si="0"/>
        <v>0</v>
      </c>
      <c r="O13" s="6">
        <f t="shared" si="1"/>
        <v>0</v>
      </c>
      <c r="P13" s="6"/>
      <c r="Q13" s="6"/>
    </row>
    <row r="14" spans="1:17" s="48" customFormat="1" ht="82.15" customHeight="1" x14ac:dyDescent="0.35">
      <c r="A14" s="302"/>
      <c r="B14" s="109">
        <f t="shared" si="2"/>
        <v>4</v>
      </c>
      <c r="C14" s="52" t="str">
        <f>'Env. Eng Option'!C14</f>
        <v>Math 1231</v>
      </c>
      <c r="D14" s="52">
        <f>'Env. Eng Option'!D14</f>
        <v>31</v>
      </c>
      <c r="E14" s="52" t="str">
        <f>'Env. Eng Option'!E14</f>
        <v>Single-Variable Calculus I </v>
      </c>
      <c r="F14" s="52">
        <f>'Env. Eng Option'!F14</f>
        <v>3</v>
      </c>
      <c r="G14" s="52" t="str">
        <f>'Env. Eng Option'!G14</f>
        <v>F &amp; S</v>
      </c>
      <c r="H14" s="52" t="str">
        <f>'Env. Eng Option'!H14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'Env. Eng Option'!C15</f>
        <v>SEAS 1001</v>
      </c>
      <c r="D15" s="52" t="str">
        <f>'Env. Eng Option'!D15</f>
        <v>  001</v>
      </c>
      <c r="E15" s="52" t="str">
        <f>'Env. Eng Option'!E15</f>
        <v> Engineering Orientation</v>
      </c>
      <c r="F15" s="52">
        <f>'Env. Eng Option'!F15</f>
        <v>1</v>
      </c>
      <c r="G15" s="52" t="str">
        <f>'Env. Eng Option'!G15</f>
        <v>F</v>
      </c>
      <c r="H15" s="52" t="str">
        <f>'Env. Eng Option'!H15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'Env. Eng Option'!C16</f>
        <v>UW 1020</v>
      </c>
      <c r="D16" s="52">
        <f>'Env. Eng Option'!D16</f>
        <v>20</v>
      </c>
      <c r="E16" s="52" t="str">
        <f>'Env. Eng Option'!E16</f>
        <v>University Writing </v>
      </c>
      <c r="F16" s="52">
        <f>'Env. Eng Option'!F16</f>
        <v>4</v>
      </c>
      <c r="G16" s="52" t="str">
        <f>'Env. Eng Option'!G16</f>
        <v>F &amp; S</v>
      </c>
      <c r="H16" s="52" t="str">
        <f>'Env. Eng Option'!H16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 t="shared" si="2"/>
        <v>7</v>
      </c>
      <c r="C17" s="52">
        <f>'Env. Eng Option'!C17</f>
        <v>0</v>
      </c>
      <c r="D17" s="52" t="str">
        <f>'Env. Eng Option'!D17</f>
        <v/>
      </c>
      <c r="E17" s="52" t="str">
        <f>'Env. Eng Option'!E17</f>
        <v/>
      </c>
      <c r="F17" s="52" t="str">
        <f>'Env. Eng Option'!F17</f>
        <v/>
      </c>
      <c r="G17" s="52" t="str">
        <f>'Env. Eng Option'!G17</f>
        <v/>
      </c>
      <c r="H17" s="52" t="str">
        <f>'Env. Eng Option'!H17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 t="shared" si="2"/>
        <v>8</v>
      </c>
      <c r="C18" s="52">
        <f>'Env. Eng Option'!C18</f>
        <v>0</v>
      </c>
      <c r="D18" s="52" t="str">
        <f>'Env. Eng Option'!D18</f>
        <v/>
      </c>
      <c r="E18" s="52" t="str">
        <f>'Env. Eng Option'!E18</f>
        <v/>
      </c>
      <c r="F18" s="52" t="str">
        <f>'Env. Eng Option'!F18</f>
        <v/>
      </c>
      <c r="G18" s="52" t="str">
        <f>'Env. Eng Option'!G18</f>
        <v/>
      </c>
      <c r="H18" s="52" t="str">
        <f>'Env. Eng Option'!H18</f>
        <v/>
      </c>
      <c r="I18" s="39"/>
      <c r="J18" s="50"/>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2023</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'Env. Eng Option'!C20</f>
        <v>CSCI 1012</v>
      </c>
      <c r="D20" s="52" t="str">
        <f>'Env. Eng Option'!D20</f>
        <v>---</v>
      </c>
      <c r="E20" s="52" t="str">
        <f>'Env. Eng Option'!E20</f>
        <v>Introduction to Programming with Python</v>
      </c>
      <c r="F20" s="52">
        <f>'Env. Eng Option'!F20</f>
        <v>3</v>
      </c>
      <c r="G20" s="52" t="str">
        <f>'Env. Eng Option'!G20</f>
        <v>F &amp; S</v>
      </c>
      <c r="H20" s="52" t="str">
        <f>'Env. Eng Option'!H20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'Env. Eng Option'!C21</f>
        <v>MAE 1004</v>
      </c>
      <c r="D21" s="52">
        <f>'Env. Eng Option'!D21</f>
        <v>4</v>
      </c>
      <c r="E21" s="52" t="str">
        <f>'Env. Eng Option'!E21</f>
        <v>Engineering Drawing and Computer Graphics</v>
      </c>
      <c r="F21" s="52">
        <f>'Env. Eng Option'!F21</f>
        <v>3</v>
      </c>
      <c r="G21" s="52" t="str">
        <f>'Env. Eng Option'!G21</f>
        <v>F &amp; S</v>
      </c>
      <c r="H21" s="52" t="str">
        <f>'Env. Eng Option'!H21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'Env. Eng Option'!C22</f>
        <v>Math 1232</v>
      </c>
      <c r="D22" s="52">
        <f>'Env. Eng Option'!D22</f>
        <v>32</v>
      </c>
      <c r="E22" s="52" t="str">
        <f>'Env. Eng Option'!E22</f>
        <v>Single-Variable Calculus II</v>
      </c>
      <c r="F22" s="52">
        <f>'Env. Eng Option'!F22</f>
        <v>3</v>
      </c>
      <c r="G22" s="52" t="str">
        <f>'Env. Eng Option'!G22</f>
        <v>F &amp; S</v>
      </c>
      <c r="H22" s="52" t="str">
        <f>'Env. Eng Option'!H22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'Env. Eng Option'!C23</f>
        <v>Phys 1021</v>
      </c>
      <c r="D23" s="52">
        <f>'Env. Eng Option'!D23</f>
        <v>21</v>
      </c>
      <c r="E23" s="52" t="str">
        <f>'Env. Eng Option'!E23</f>
        <v>University Physics I</v>
      </c>
      <c r="F23" s="52">
        <f>'Env. Eng Option'!F23</f>
        <v>4</v>
      </c>
      <c r="G23" s="52" t="str">
        <f>'Env. Eng Option'!G23</f>
        <v>F &amp; S</v>
      </c>
      <c r="H23" s="52" t="str">
        <f>'Env. Eng Option'!H23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6.149999999999999" customHeight="1" x14ac:dyDescent="0.35">
      <c r="A24" s="302"/>
      <c r="B24" s="109">
        <f t="shared" si="7"/>
        <v>5</v>
      </c>
      <c r="C24" s="233" t="str">
        <f>'Env. Eng Option'!C24</f>
        <v>H/SS 2 - SUST 1001</v>
      </c>
      <c r="D24" s="233" t="str">
        <f>'Env. Eng Option'!D24</f>
        <v>---</v>
      </c>
      <c r="E24" s="233" t="str">
        <f>'Env. Eng Option'!E24</f>
        <v>Introduction to sustainability</v>
      </c>
      <c r="F24" s="52">
        <f>'Env. Eng Option'!F24</f>
        <v>3</v>
      </c>
      <c r="G24" s="52" t="str">
        <f>'Env. Eng Option'!G24</f>
        <v>S</v>
      </c>
      <c r="H24" s="52" t="str">
        <f>'Env. Eng Option'!H24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'Env. Eng Option'!C25</f>
        <v>0</v>
      </c>
      <c r="D25" s="52" t="str">
        <f>'Env. Eng Option'!D25</f>
        <v/>
      </c>
      <c r="E25" s="52" t="str">
        <f>'Env. Eng Option'!E25</f>
        <v/>
      </c>
      <c r="F25" s="52" t="str">
        <f>'Env. Eng Option'!F25</f>
        <v/>
      </c>
      <c r="G25" s="52" t="str">
        <f>'Env. Eng Option'!G25</f>
        <v/>
      </c>
      <c r="H25" s="52" t="str">
        <f>'Env. Eng Option'!H25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'Env. Eng Option'!C26</f>
        <v>0</v>
      </c>
      <c r="D26" s="52" t="str">
        <f>'Env. Eng Option'!D26</f>
        <v/>
      </c>
      <c r="E26" s="52" t="str">
        <f>'Env. Eng Option'!E26</f>
        <v/>
      </c>
      <c r="F26" s="52" t="str">
        <f>'Env. Eng Option'!F26</f>
        <v/>
      </c>
      <c r="G26" s="52" t="str">
        <f>'Env. Eng Option'!G26</f>
        <v/>
      </c>
      <c r="H26" s="52" t="str">
        <f>'Env. Eng Option'!H26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'Env. Eng Option'!C27</f>
        <v>0</v>
      </c>
      <c r="D27" s="52" t="str">
        <f>'Env. Eng Option'!D27</f>
        <v/>
      </c>
      <c r="E27" s="52" t="str">
        <f>'Env. Eng Option'!E27</f>
        <v/>
      </c>
      <c r="F27" s="52" t="str">
        <f>'Env. Eng Option'!F27</f>
        <v/>
      </c>
      <c r="G27" s="52" t="str">
        <f>'Env. Eng Option'!G27</f>
        <v/>
      </c>
      <c r="H27" s="52" t="str">
        <f>'Env. Eng Option'!H27</f>
        <v/>
      </c>
      <c r="I27" s="39"/>
      <c r="J27" s="50"/>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2023</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'Env. Eng Option'!C29</f>
        <v>ApSc 2057</v>
      </c>
      <c r="D29" s="52" t="str">
        <f>'Env. Eng Option'!D29</f>
        <v>  057</v>
      </c>
      <c r="E29" s="52" t="str">
        <f>'Env. Eng Option'!E29</f>
        <v> Analytical Mechanics I (w 2-hr recitation)</v>
      </c>
      <c r="F29" s="52">
        <f>'Env. Eng Option'!F29</f>
        <v>3</v>
      </c>
      <c r="G29" s="52" t="str">
        <f>'Env. Eng Option'!G29</f>
        <v>F &amp; S</v>
      </c>
      <c r="H29" s="52" t="str">
        <f>'Env. Eng Option'!H29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'Env. Eng Option'!C30</f>
        <v>ApSc 2113</v>
      </c>
      <c r="D30" s="52" t="str">
        <f>'Env. Eng Option'!D30</f>
        <v>  113</v>
      </c>
      <c r="E30" s="52" t="str">
        <f>'Env. Eng Option'!E30</f>
        <v> Engineering Analysis I</v>
      </c>
      <c r="F30" s="52">
        <f>'Env. Eng Option'!F30</f>
        <v>3</v>
      </c>
      <c r="G30" s="52" t="str">
        <f>'Env. Eng Option'!G30</f>
        <v>F &amp; S</v>
      </c>
      <c r="H30" s="52" t="str">
        <f>'Env. Eng Option'!H30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6" si="11">B30+1</f>
        <v>3</v>
      </c>
      <c r="C31" s="52" t="str">
        <f>'Env. Eng Option'!C31</f>
        <v>H/SS 3</v>
      </c>
      <c r="D31" s="52" t="str">
        <f>'Env. Eng Option'!D31</f>
        <v>---</v>
      </c>
      <c r="E31" s="52" t="str">
        <f>'Env. Eng Option'!E31</f>
        <v>See the H/SS List</v>
      </c>
      <c r="F31" s="52">
        <f>'Env. Eng Option'!F31</f>
        <v>3</v>
      </c>
      <c r="G31" s="52" t="str">
        <f>'Env. Eng Option'!G31</f>
        <v>F &amp; S</v>
      </c>
      <c r="H31" s="52" t="str">
        <f>'Env. Eng Option'!H31</f>
        <v xml:space="preserve"> ---</v>
      </c>
      <c r="I31" s="38"/>
      <c r="J31" s="49"/>
      <c r="K31" s="45" t="str">
        <f>IF(I31=0,"",LOOKUP(I31,NOTES!$F$8:$F$19,NOTES!$I$8:$I$19))</f>
        <v/>
      </c>
      <c r="L31" s="121"/>
      <c r="N31" s="6">
        <f t="shared" si="9"/>
        <v>0</v>
      </c>
      <c r="O31" s="6">
        <f t="shared" si="10"/>
        <v>0</v>
      </c>
      <c r="P31" s="6"/>
      <c r="Q31" s="6"/>
    </row>
    <row r="32" spans="1:17" s="48" customFormat="1" ht="17.25" customHeight="1" x14ac:dyDescent="0.35">
      <c r="A32" s="302"/>
      <c r="B32" s="109">
        <f t="shared" si="11"/>
        <v>4</v>
      </c>
      <c r="C32" s="52" t="str">
        <f>'Env. Eng Option'!C32</f>
        <v>Math 2233</v>
      </c>
      <c r="D32" s="52">
        <f>'Env. Eng Option'!D32</f>
        <v>33</v>
      </c>
      <c r="E32" s="52" t="str">
        <f>'Env. Eng Option'!E32</f>
        <v>Multivariable Calculus</v>
      </c>
      <c r="F32" s="52">
        <f>'Env. Eng Option'!F32</f>
        <v>3</v>
      </c>
      <c r="G32" s="52" t="str">
        <f>'Env. Eng Option'!G32</f>
        <v>F &amp; S</v>
      </c>
      <c r="H32" s="52" t="str">
        <f>'Env. Eng Option'!H32</f>
        <v>Prerequisite: Math 1232</v>
      </c>
      <c r="I32" s="38"/>
      <c r="J32" s="49"/>
      <c r="K32" s="45" t="str">
        <f>IF(I32=0,"",LOOKUP(I32,NOTES!$F$8:$F$19,NOTES!$I$8:$I$19))</f>
        <v/>
      </c>
      <c r="L32" s="121"/>
      <c r="N32" s="6">
        <f t="shared" si="9"/>
        <v>0</v>
      </c>
      <c r="O32" s="6">
        <f t="shared" si="10"/>
        <v>0</v>
      </c>
      <c r="P32" s="6"/>
      <c r="Q32" s="6"/>
    </row>
    <row r="33" spans="1:17" s="48" customFormat="1" ht="30.65" customHeight="1" x14ac:dyDescent="0.35">
      <c r="A33" s="302"/>
      <c r="B33" s="109">
        <f t="shared" si="11"/>
        <v>5</v>
      </c>
      <c r="C33" s="52" t="str">
        <f>'Env. Eng Option'!C33</f>
        <v>Phys 1022</v>
      </c>
      <c r="D33" s="52">
        <f>'Env. Eng Option'!D33</f>
        <v>22</v>
      </c>
      <c r="E33" s="52" t="str">
        <f>'Env. Eng Option'!E33</f>
        <v>University Physics II</v>
      </c>
      <c r="F33" s="52">
        <f>'Env. Eng Option'!F33</f>
        <v>4</v>
      </c>
      <c r="G33" s="52" t="str">
        <f>'Env. Eng Option'!G33</f>
        <v>F &amp; S</v>
      </c>
      <c r="H33" s="52" t="str">
        <f>'Env. Eng Option'!H33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'Env. Eng Option'!C34</f>
        <v>0</v>
      </c>
      <c r="D34" s="52" t="str">
        <f>'Env. Eng Option'!D34</f>
        <v/>
      </c>
      <c r="E34" s="52" t="str">
        <f>'Env. Eng Option'!E34</f>
        <v/>
      </c>
      <c r="F34" s="52" t="str">
        <f>'Env. Eng Option'!F34</f>
        <v/>
      </c>
      <c r="G34" s="52" t="str">
        <f>'Env. Eng Option'!G34</f>
        <v/>
      </c>
      <c r="H34" s="52" t="str">
        <f>'Env. Eng Option'!H34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'Env. Eng Option'!C35</f>
        <v>0</v>
      </c>
      <c r="D35" s="52" t="str">
        <f>'Env. Eng Option'!D35</f>
        <v/>
      </c>
      <c r="E35" s="52" t="str">
        <f>'Env. Eng Option'!E35</f>
        <v/>
      </c>
      <c r="F35" s="52" t="str">
        <f>'Env. Eng Option'!F35</f>
        <v/>
      </c>
      <c r="G35" s="52" t="str">
        <f>'Env. Eng Option'!G35</f>
        <v/>
      </c>
      <c r="H35" s="52" t="str">
        <f>'Env. Eng Option'!H35</f>
        <v/>
      </c>
      <c r="I35" s="38"/>
      <c r="J35" s="49"/>
      <c r="K35" s="45" t="str">
        <f>IF(I35=0,"",LOOKUP(I35,NOTES!$F$8:$F$19,NOTES!$I$8:$I$19))</f>
        <v/>
      </c>
      <c r="L35" s="121"/>
      <c r="N35" s="6">
        <f t="shared" si="9"/>
        <v>0</v>
      </c>
      <c r="O35" s="6">
        <f t="shared" si="10"/>
        <v>0</v>
      </c>
      <c r="P35" s="6"/>
      <c r="Q35" s="6"/>
    </row>
    <row r="36" spans="1:17" s="48" customFormat="1" ht="16" thickBot="1" x14ac:dyDescent="0.4">
      <c r="A36" s="302"/>
      <c r="B36" s="112">
        <f t="shared" si="11"/>
        <v>8</v>
      </c>
      <c r="C36" s="52">
        <f>'Env. Eng Option'!C36</f>
        <v>0</v>
      </c>
      <c r="D36" s="52" t="str">
        <f>'Env. Eng Option'!D36</f>
        <v/>
      </c>
      <c r="E36" s="52" t="str">
        <f>'Env. Eng Option'!E36</f>
        <v/>
      </c>
      <c r="F36" s="52" t="str">
        <f>'Env. Eng Option'!F36</f>
        <v/>
      </c>
      <c r="G36" s="52" t="str">
        <f>'Env. Eng Option'!G36</f>
        <v/>
      </c>
      <c r="H36" s="52" t="str">
        <f>'Env. Eng Option'!H36</f>
        <v/>
      </c>
      <c r="I36" s="39"/>
      <c r="J36" s="50"/>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2024</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'Env. Eng Option'!C38</f>
        <v>ApSc 2058</v>
      </c>
      <c r="D38" s="52" t="str">
        <f>'Env. Eng Option'!D38</f>
        <v>  058</v>
      </c>
      <c r="E38" s="52" t="str">
        <f>'Env. Eng Option'!E38</f>
        <v> Analytical Mechanics II (w 2-hr recitation)</v>
      </c>
      <c r="F38" s="52">
        <f>'Env. Eng Option'!F38</f>
        <v>3</v>
      </c>
      <c r="G38" s="52" t="str">
        <f>'Env. Eng Option'!G38</f>
        <v>F &amp; S</v>
      </c>
      <c r="H38" s="52" t="str">
        <f>'Env. Eng Option'!H38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9.149999999999999" customHeight="1" x14ac:dyDescent="0.35">
      <c r="A39" s="302"/>
      <c r="B39" s="109">
        <f>B38+1</f>
        <v>2</v>
      </c>
      <c r="C39" s="52" t="str">
        <f>'Env. Eng Option'!C39</f>
        <v>ApSc 3115</v>
      </c>
      <c r="D39" s="52">
        <f>'Env. Eng Option'!D39</f>
        <v>115</v>
      </c>
      <c r="E39" s="52" t="str">
        <f>'Env. Eng Option'!E39</f>
        <v>Engineering Analysis III</v>
      </c>
      <c r="F39" s="52">
        <f>'Env. Eng Option'!F39</f>
        <v>3</v>
      </c>
      <c r="G39" s="52" t="str">
        <f>'Env. Eng Option'!G39</f>
        <v>F &amp; S</v>
      </c>
      <c r="H39" s="52" t="str">
        <f>'Env. Eng Option'!H39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'Env. Eng Option'!C40</f>
        <v>CE 1020</v>
      </c>
      <c r="D40" s="52" t="str">
        <f>'Env. Eng Option'!D40</f>
        <v>---</v>
      </c>
      <c r="E40" s="52" t="str">
        <f>'Env. Eng Option'!E40</f>
        <v>Introduction to a Sustainable World</v>
      </c>
      <c r="F40" s="52">
        <f>'Env. Eng Option'!F40</f>
        <v>1</v>
      </c>
      <c r="G40" s="52" t="str">
        <f>'Env. Eng Option'!G40</f>
        <v>S</v>
      </c>
      <c r="H40" s="52" t="str">
        <f>'Env. Eng Option'!H40</f>
        <v>None</v>
      </c>
      <c r="I40" s="38"/>
      <c r="J40" s="49"/>
      <c r="K40" s="45" t="str">
        <f>IF(I40=0,"",LOOKUP(I40,NOTES!$F$8:$F$19,NOTES!$I$8:$I$19))</f>
        <v/>
      </c>
      <c r="L40" s="121"/>
      <c r="N40" s="6">
        <f t="shared" si="13"/>
        <v>0</v>
      </c>
      <c r="O40" s="6">
        <f t="shared" si="14"/>
        <v>0</v>
      </c>
      <c r="P40" s="6"/>
      <c r="Q40" s="6"/>
    </row>
    <row r="41" spans="1:17" s="48" customFormat="1" ht="17.25" customHeight="1" x14ac:dyDescent="0.35">
      <c r="A41" s="302"/>
      <c r="B41" s="109">
        <f t="shared" si="15"/>
        <v>4</v>
      </c>
      <c r="C41" s="52" t="str">
        <f>'Env. Eng Option'!C41</f>
        <v>CE 2210</v>
      </c>
      <c r="D41" s="52" t="str">
        <f>'Env. Eng Option'!D41</f>
        <v>  117</v>
      </c>
      <c r="E41" s="52" t="str">
        <f>'Env. Eng Option'!E41</f>
        <v> Engineering Computations (w 2-hr recitation)</v>
      </c>
      <c r="F41" s="52">
        <f>'Env. Eng Option'!F41</f>
        <v>3</v>
      </c>
      <c r="G41" s="52" t="str">
        <f>'Env. Eng Option'!G41</f>
        <v>S</v>
      </c>
      <c r="H41" s="52" t="str">
        <f>'Env. Eng Option'!H41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'Env. Eng Option'!C42</f>
        <v>CE 2220</v>
      </c>
      <c r="D42" s="52" t="str">
        <f>'Env. Eng Option'!D42</f>
        <v>  120</v>
      </c>
      <c r="E42" s="52" t="str">
        <f>'Env. Eng Option'!E42</f>
        <v> Intro to Mechanics of Solids (with Recitation Session)</v>
      </c>
      <c r="F42" s="52">
        <f>'Env. Eng Option'!F42</f>
        <v>3</v>
      </c>
      <c r="G42" s="52" t="str">
        <f>'Env. Eng Option'!G42</f>
        <v>F &amp; S</v>
      </c>
      <c r="H42" s="52" t="str">
        <f>'Env. Eng Option'!H42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'Env. Eng Option'!C43</f>
        <v>CE 2710</v>
      </c>
      <c r="D43" s="52" t="str">
        <f>'Env. Eng Option'!D43</f>
        <v>  170</v>
      </c>
      <c r="E43" s="52" t="str">
        <f>'Env. Eng Option'!E43</f>
        <v> Intro to Transportation Engine</v>
      </c>
      <c r="F43" s="52">
        <f>'Env. Eng Option'!F43</f>
        <v>3</v>
      </c>
      <c r="G43" s="52" t="str">
        <f>'Env. Eng Option'!G43</f>
        <v>S</v>
      </c>
      <c r="H43" s="52" t="str">
        <f>'Env. Eng Option'!H43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'Env. Eng Option'!C44</f>
        <v>0</v>
      </c>
      <c r="D44" s="52" t="str">
        <f>'Env. Eng Option'!D44</f>
        <v/>
      </c>
      <c r="E44" s="52" t="str">
        <f>'Env. Eng Option'!E44</f>
        <v/>
      </c>
      <c r="F44" s="52" t="str">
        <f>'Env. Eng Option'!F44</f>
        <v/>
      </c>
      <c r="G44" s="52" t="str">
        <f>'Env. Eng Option'!G44</f>
        <v/>
      </c>
      <c r="H44" s="52" t="str">
        <f>'Env. Eng Option'!H44</f>
        <v/>
      </c>
      <c r="I44" s="38"/>
      <c r="J44" s="49"/>
      <c r="K44" s="45" t="str">
        <f>IF(I44=0,"",LOOKUP(I44,NOTES!$F$8:$F$19,NOTES!$I$8:$I$19))</f>
        <v/>
      </c>
      <c r="L44" s="121"/>
      <c r="N44" s="6">
        <f t="shared" si="13"/>
        <v>0</v>
      </c>
      <c r="O44" s="6">
        <f t="shared" si="14"/>
        <v>0</v>
      </c>
      <c r="P44" s="6"/>
      <c r="Q44" s="6"/>
    </row>
    <row r="45" spans="1:17" s="48" customFormat="1" ht="16" thickBot="1" x14ac:dyDescent="0.4">
      <c r="A45" s="303"/>
      <c r="B45" s="112">
        <f t="shared" ref="B45" si="16">B44+1</f>
        <v>8</v>
      </c>
      <c r="C45" s="52">
        <f>'Env. Eng Option'!C45</f>
        <v>0</v>
      </c>
      <c r="D45" s="52" t="str">
        <f>'Env. Eng Option'!D45</f>
        <v/>
      </c>
      <c r="E45" s="52" t="str">
        <f>'Env. Eng Option'!E45</f>
        <v/>
      </c>
      <c r="F45" s="52" t="str">
        <f>'Env. Eng Option'!F45</f>
        <v/>
      </c>
      <c r="G45" s="52" t="str">
        <f>'Env. Eng Option'!G45</f>
        <v/>
      </c>
      <c r="H45" s="52" t="str">
        <f>'Env. Eng Option'!H45</f>
        <v/>
      </c>
      <c r="I45" s="39"/>
      <c r="J45" s="50"/>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2024</v>
      </c>
      <c r="I46" s="18"/>
      <c r="J46" s="19"/>
      <c r="K46" s="21">
        <f>IF(O46=0,0,ROUND(N46/O46,2))</f>
        <v>0</v>
      </c>
      <c r="L46" s="122"/>
      <c r="N46" s="12">
        <f t="shared" ref="N46:O46" si="17">SUM(N47:N54)</f>
        <v>0</v>
      </c>
      <c r="O46" s="13">
        <f t="shared" si="17"/>
        <v>0</v>
      </c>
      <c r="P46" s="116"/>
      <c r="Q46" s="116"/>
    </row>
    <row r="47" spans="1:17" s="48" customFormat="1" ht="15.5" x14ac:dyDescent="0.35">
      <c r="A47" s="302"/>
      <c r="B47" s="109">
        <v>1</v>
      </c>
      <c r="C47" s="239" t="str">
        <f>'Env. Eng Option'!C47</f>
        <v>CE 3110W</v>
      </c>
      <c r="D47" s="52" t="str">
        <f>'Env. Eng Option'!D47</f>
        <v>  166</v>
      </c>
      <c r="E47" s="52" t="str">
        <f>'Env. Eng Option'!E47</f>
        <v> Materials Engineering</v>
      </c>
      <c r="F47" s="52">
        <f>'Env. Eng Option'!F47</f>
        <v>2</v>
      </c>
      <c r="G47" s="52" t="str">
        <f>'Env. Eng Option'!G47</f>
        <v>F</v>
      </c>
      <c r="H47" s="52" t="str">
        <f>'Env. Eng Option'!H47</f>
        <v xml:space="preserve">Prerequisite: CHEM 1111, CE 2220 </v>
      </c>
      <c r="I47" s="38"/>
      <c r="J47" s="49"/>
      <c r="K47" s="44" t="str">
        <f>IF(I47=0,"",LOOKUP(I47,NOTES!$F$8:$F$19,NOTES!$I$8:$I$19))</f>
        <v/>
      </c>
      <c r="L47" s="236" t="s">
        <v>908</v>
      </c>
      <c r="N47" s="6">
        <f t="shared" ref="N47:N54" si="18">IF(F47=0,0,IF(I47=0,0,K47*F47))</f>
        <v>0</v>
      </c>
      <c r="O47" s="6">
        <f t="shared" ref="O47:O54" si="19">IF(I47=0,0,F47)</f>
        <v>0</v>
      </c>
      <c r="P47" s="6"/>
      <c r="Q47" s="6"/>
    </row>
    <row r="48" spans="1:17" s="48" customFormat="1" ht="15.5" x14ac:dyDescent="0.35">
      <c r="A48" s="302"/>
      <c r="B48" s="109">
        <f>B47+1</f>
        <v>2</v>
      </c>
      <c r="C48" s="239" t="str">
        <f>'Env. Eng Option'!C48</f>
        <v>CE 3111W</v>
      </c>
      <c r="D48" s="52" t="str">
        <f>'Env. Eng Option'!D48</f>
        <v>  167W</v>
      </c>
      <c r="E48" s="52" t="str">
        <f>'Env. Eng Option'!E48</f>
        <v> Mechanics of Materials Lab (WID)</v>
      </c>
      <c r="F48" s="52">
        <f>'Env. Eng Option'!F48</f>
        <v>1</v>
      </c>
      <c r="G48" s="52" t="str">
        <f>'Env. Eng Option'!G48</f>
        <v>F</v>
      </c>
      <c r="H48" s="52" t="str">
        <f>'Env. Eng Option'!H48</f>
        <v>Prerequisite or corequisite: CE3110W</v>
      </c>
      <c r="I48" s="38"/>
      <c r="J48" s="49"/>
      <c r="K48" s="45" t="str">
        <f>IF(I48=0,"",LOOKUP(I48,NOTES!$F$8:$F$19,NOTES!$I$8:$I$19))</f>
        <v/>
      </c>
      <c r="L48" s="237" t="s">
        <v>908</v>
      </c>
      <c r="N48" s="6">
        <f t="shared" si="18"/>
        <v>0</v>
      </c>
      <c r="O48" s="6">
        <f t="shared" si="19"/>
        <v>0</v>
      </c>
      <c r="P48" s="6"/>
      <c r="Q48" s="6"/>
    </row>
    <row r="49" spans="1:17" s="48" customFormat="1" ht="15.5" x14ac:dyDescent="0.35">
      <c r="A49" s="302"/>
      <c r="B49" s="109">
        <f t="shared" ref="B49:B51" si="20">B48+1</f>
        <v>3</v>
      </c>
      <c r="C49" s="52" t="str">
        <f>'Env. Eng Option'!C49</f>
        <v>CE 3250</v>
      </c>
      <c r="D49" s="52" t="str">
        <f>'Env. Eng Option'!D49</f>
        <v>---</v>
      </c>
      <c r="E49" s="52" t="str">
        <f>'Env. Eng Option'!E49</f>
        <v> Structural Analysis (w 2-hr recitation)</v>
      </c>
      <c r="F49" s="52">
        <f>'Env. Eng Option'!F49</f>
        <v>3</v>
      </c>
      <c r="G49" s="52" t="str">
        <f>'Env. Eng Option'!G49</f>
        <v>F</v>
      </c>
      <c r="H49" s="52" t="str">
        <f>'Env. Eng Option'!H49</f>
        <v>Prerequisite: CE 2210, CE 2220</v>
      </c>
      <c r="I49" s="38"/>
      <c r="J49" s="49"/>
      <c r="K49" s="45" t="str">
        <f>IF(I49=0,"",LOOKUP(I49,NOTES!$F$8:$F$19,NOTES!$I$8:$I$19))</f>
        <v/>
      </c>
      <c r="L49" s="121"/>
      <c r="N49" s="6">
        <f t="shared" si="18"/>
        <v>0</v>
      </c>
      <c r="O49" s="6">
        <f t="shared" si="19"/>
        <v>0</v>
      </c>
      <c r="P49" s="6"/>
      <c r="Q49" s="6"/>
    </row>
    <row r="50" spans="1:17" s="48" customFormat="1" ht="32.5" customHeight="1" x14ac:dyDescent="0.35">
      <c r="A50" s="302"/>
      <c r="B50" s="109">
        <f t="shared" si="20"/>
        <v>4</v>
      </c>
      <c r="C50" s="52" t="str">
        <f>'Env. Eng Option'!C50</f>
        <v>CE 3604</v>
      </c>
      <c r="D50" s="52" t="str">
        <f>'Env. Eng Option'!D50</f>
        <v>  195</v>
      </c>
      <c r="E50" s="52" t="str">
        <f>'Env. Eng Option'!E50</f>
        <v> Physical Hydrology (Cross Listed CE 6604)</v>
      </c>
      <c r="F50" s="52">
        <f>'Env. Eng Option'!F50</f>
        <v>3</v>
      </c>
      <c r="G50" s="52" t="str">
        <f>'Env. Eng Option'!G50</f>
        <v>F</v>
      </c>
      <c r="H50" s="52" t="str">
        <f>'Env. Eng Option'!H50</f>
        <v>Prerequisite: ApSc 3115, CoPrerequisite: MAE 3216
Credit cannot be earned for this course and CE 6604</v>
      </c>
      <c r="I50" s="38"/>
      <c r="J50" s="49"/>
      <c r="K50" s="45" t="str">
        <f>IF(I50=0,"",LOOKUP(I50,NOTES!$F$8:$F$19,NOTES!$I$8:$I$19))</f>
        <v/>
      </c>
      <c r="L50" s="121"/>
      <c r="N50" s="6">
        <f t="shared" si="18"/>
        <v>0</v>
      </c>
      <c r="O50" s="6">
        <f t="shared" si="19"/>
        <v>0</v>
      </c>
      <c r="P50" s="6"/>
      <c r="Q50" s="6"/>
    </row>
    <row r="51" spans="1:17" s="48" customFormat="1" ht="15.5" x14ac:dyDescent="0.35">
      <c r="A51" s="302"/>
      <c r="B51" s="109">
        <f t="shared" si="20"/>
        <v>5</v>
      </c>
      <c r="C51" s="233" t="str">
        <f>'Env. Eng Option'!C51</f>
        <v>H/SS 4</v>
      </c>
      <c r="D51" s="233" t="str">
        <f>'Env. Eng Option'!D51</f>
        <v>---</v>
      </c>
      <c r="E51" s="233" t="str">
        <f>'Env. Eng Option'!E51</f>
        <v>See the H/SS List</v>
      </c>
      <c r="F51" s="52">
        <f>'Env. Eng Option'!F51</f>
        <v>3</v>
      </c>
      <c r="G51" s="52" t="str">
        <f>'Env. Eng Option'!G51</f>
        <v>F &amp; S</v>
      </c>
      <c r="H51" s="52" t="str">
        <f>'Env. Eng Option'!H51</f>
        <v xml:space="preserve"> ---</v>
      </c>
      <c r="I51" s="38"/>
      <c r="J51" s="49"/>
      <c r="K51" s="45" t="str">
        <f>IF(I51=0,"",LOOKUP(I51,NOTES!$F$8:$F$19,NOTES!$I$8:$I$19))</f>
        <v/>
      </c>
      <c r="L51" s="121"/>
      <c r="N51" s="6">
        <f t="shared" si="18"/>
        <v>0</v>
      </c>
      <c r="O51" s="6">
        <f t="shared" si="19"/>
        <v>0</v>
      </c>
      <c r="P51" s="6"/>
      <c r="Q51" s="6"/>
    </row>
    <row r="52" spans="1:17" s="48" customFormat="1" ht="15.5" x14ac:dyDescent="0.35">
      <c r="A52" s="302"/>
      <c r="B52" s="109">
        <f>B51+1</f>
        <v>6</v>
      </c>
      <c r="C52" s="52" t="str">
        <f>'Env. Eng Option'!C52</f>
        <v>MAE 3126</v>
      </c>
      <c r="D52" s="52">
        <f>'Env. Eng Option'!D52</f>
        <v>126</v>
      </c>
      <c r="E52" s="52" t="str">
        <f>'Env. Eng Option'!E52</f>
        <v>Fluid Mechanics</v>
      </c>
      <c r="F52" s="52">
        <f>'Env. Eng Option'!F52</f>
        <v>3</v>
      </c>
      <c r="G52" s="52" t="str">
        <f>'Env. Eng Option'!G52</f>
        <v>F</v>
      </c>
      <c r="H52" s="52" t="str">
        <f>'Env. Eng Option'!H52</f>
        <v>Prerequisite: ApSc 2058</v>
      </c>
      <c r="I52" s="38"/>
      <c r="J52" s="49"/>
      <c r="K52" s="45" t="str">
        <f>IF(I52=0,"",LOOKUP(I52,NOTES!$F$8:$F$19,NOTES!$I$8:$I$19))</f>
        <v/>
      </c>
      <c r="L52" s="121"/>
      <c r="N52" s="6">
        <f t="shared" si="18"/>
        <v>0</v>
      </c>
      <c r="O52" s="6">
        <f t="shared" si="19"/>
        <v>0</v>
      </c>
      <c r="P52" s="6"/>
      <c r="Q52" s="6"/>
    </row>
    <row r="53" spans="1:17" s="48" customFormat="1" ht="15.5" x14ac:dyDescent="0.35">
      <c r="A53" s="302"/>
      <c r="B53" s="109">
        <f>B52+1</f>
        <v>7</v>
      </c>
      <c r="C53" s="52" t="str">
        <f>'Env. Eng Option'!C53</f>
        <v>MAE 3127</v>
      </c>
      <c r="D53" s="52" t="str">
        <f>'Env. Eng Option'!D53</f>
        <v>---</v>
      </c>
      <c r="E53" s="52" t="str">
        <f>'Env. Eng Option'!E53</f>
        <v>Fluid Mechanics Lab</v>
      </c>
      <c r="F53" s="52">
        <f>'Env. Eng Option'!F53</f>
        <v>1</v>
      </c>
      <c r="G53" s="52" t="str">
        <f>'Env. Eng Option'!G53</f>
        <v>F</v>
      </c>
      <c r="H53" s="52" t="str">
        <f>'Env. Eng Option'!H53</f>
        <v>Prerequisites: APSC 2058. Corequisites: MAE 3126.</v>
      </c>
      <c r="I53" s="38"/>
      <c r="J53" s="49"/>
      <c r="K53" s="45" t="str">
        <f>IF(I53=0,"",LOOKUP(I53,NOTES!$F$8:$F$19,NOTES!$I$8:$I$19))</f>
        <v/>
      </c>
      <c r="L53" s="121"/>
      <c r="N53" s="6">
        <f t="shared" si="18"/>
        <v>0</v>
      </c>
      <c r="O53" s="6">
        <f t="shared" si="19"/>
        <v>0</v>
      </c>
      <c r="P53" s="6"/>
      <c r="Q53" s="6"/>
    </row>
    <row r="54" spans="1:17" s="48" customFormat="1" ht="16" thickBot="1" x14ac:dyDescent="0.4">
      <c r="A54" s="302"/>
      <c r="B54" s="112">
        <f t="shared" ref="B54" si="21">B53+1</f>
        <v>8</v>
      </c>
      <c r="C54" s="52">
        <f>'Env. Eng Option'!C54</f>
        <v>0</v>
      </c>
      <c r="D54" s="52" t="str">
        <f>'Env. Eng Option'!D54</f>
        <v/>
      </c>
      <c r="E54" s="52" t="str">
        <f>'Env. Eng Option'!E54</f>
        <v/>
      </c>
      <c r="F54" s="52" t="str">
        <f>'Env. Eng Option'!F54</f>
        <v/>
      </c>
      <c r="G54" s="52" t="str">
        <f>'Env. Eng Option'!G54</f>
        <v/>
      </c>
      <c r="H54" s="52" t="str">
        <f>'Env. Eng Option'!H54</f>
        <v/>
      </c>
      <c r="I54" s="39"/>
      <c r="J54" s="50"/>
      <c r="K54" s="45" t="str">
        <f>IF(I54=0,"",LOOKUP(I54,NOTES!$F$8:$F$19,NOTES!$I$8:$I$19))</f>
        <v/>
      </c>
      <c r="L54" s="121"/>
      <c r="N54" s="6">
        <f t="shared" si="18"/>
        <v>0</v>
      </c>
      <c r="O54" s="6">
        <f t="shared" si="19"/>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2025</v>
      </c>
      <c r="I55" s="18"/>
      <c r="J55" s="19"/>
      <c r="K55" s="21">
        <f>IF(O55=0,0,ROUND(N55/O55,2))</f>
        <v>0</v>
      </c>
      <c r="L55" s="122"/>
      <c r="N55" s="12">
        <f t="shared" ref="N55:O55" si="22">SUM(N56:N63)</f>
        <v>0</v>
      </c>
      <c r="O55" s="13">
        <f t="shared" si="22"/>
        <v>0</v>
      </c>
      <c r="P55" s="116"/>
      <c r="Q55" s="116"/>
    </row>
    <row r="56" spans="1:17" s="48" customFormat="1" ht="15.5" x14ac:dyDescent="0.35">
      <c r="A56" s="302"/>
      <c r="B56" s="109">
        <v>1</v>
      </c>
      <c r="C56" s="52" t="str">
        <f>'Env. Eng Option'!C56</f>
        <v>CE 3310</v>
      </c>
      <c r="D56" s="52" t="str">
        <f>'Env. Eng Option'!D56</f>
        <v>  192</v>
      </c>
      <c r="E56" s="52" t="str">
        <f>'Env. Eng Option'!E56</f>
        <v> Reinforced Concrete Structures</v>
      </c>
      <c r="F56" s="52">
        <f>'Env. Eng Option'!F56</f>
        <v>3</v>
      </c>
      <c r="G56" s="52" t="str">
        <f>'Env. Eng Option'!G56</f>
        <v>S</v>
      </c>
      <c r="H56" s="52" t="str">
        <f>'Env. Eng Option'!H56</f>
        <v>Prerequisite: CE 3250</v>
      </c>
      <c r="I56" s="38"/>
      <c r="J56" s="49"/>
      <c r="K56" s="44" t="str">
        <f>IF(I56=0,"",LOOKUP(I56,NOTES!$F$8:$F$19,NOTES!$I$8:$I$19))</f>
        <v/>
      </c>
      <c r="L56" s="120"/>
      <c r="N56" s="6">
        <f t="shared" ref="N56:N63" si="23">IF(F56=0,0,IF(I56=0,0,K56*F56))</f>
        <v>0</v>
      </c>
      <c r="O56" s="6">
        <f t="shared" ref="O56:O63" si="24">IF(I56=0,0,F56)</f>
        <v>0</v>
      </c>
      <c r="P56" s="6"/>
      <c r="Q56" s="6"/>
    </row>
    <row r="57" spans="1:17" s="48" customFormat="1" ht="15.5" x14ac:dyDescent="0.35">
      <c r="A57" s="302"/>
      <c r="B57" s="109">
        <f>B56+1</f>
        <v>2</v>
      </c>
      <c r="C57" s="52" t="str">
        <f>'Env. Eng Option'!C57</f>
        <v>CE 3311</v>
      </c>
      <c r="D57" s="52" t="str">
        <f>'Env. Eng Option'!D57</f>
        <v>---</v>
      </c>
      <c r="E57" s="52" t="str">
        <f>'Env. Eng Option'!E57</f>
        <v> Reinforced Concrete Project</v>
      </c>
      <c r="F57" s="52">
        <f>'Env. Eng Option'!F57</f>
        <v>1</v>
      </c>
      <c r="G57" s="52" t="str">
        <f>'Env. Eng Option'!G57</f>
        <v>S</v>
      </c>
      <c r="H57" s="52" t="str">
        <f>'Env. Eng Option'!H57</f>
        <v>Prerequisite: CE 3250, Corequisite: CE 3310</v>
      </c>
      <c r="I57" s="38"/>
      <c r="J57" s="49"/>
      <c r="K57" s="45" t="str">
        <f>IF(I57=0,"",LOOKUP(I57,NOTES!$F$8:$F$19,NOTES!$I$8:$I$19))</f>
        <v/>
      </c>
      <c r="L57" s="121"/>
      <c r="N57" s="6">
        <f t="shared" si="23"/>
        <v>0</v>
      </c>
      <c r="O57" s="6">
        <f t="shared" si="24"/>
        <v>0</v>
      </c>
      <c r="P57" s="6"/>
      <c r="Q57" s="6"/>
    </row>
    <row r="58" spans="1:17" s="48" customFormat="1" ht="15.5" x14ac:dyDescent="0.35">
      <c r="A58" s="302"/>
      <c r="B58" s="109">
        <f t="shared" ref="B58:B60" si="25">B57+1</f>
        <v>3</v>
      </c>
      <c r="C58" s="52" t="str">
        <f>'Env. Eng Option'!C58</f>
        <v>CE 3520</v>
      </c>
      <c r="D58" s="52" t="str">
        <f>'Env. Eng Option'!D58</f>
        <v>  194</v>
      </c>
      <c r="E58" s="52" t="str">
        <f>'Env. Eng Option'!E58</f>
        <v>Environmental Engineering Design: Drinking Water Treatment</v>
      </c>
      <c r="F58" s="52">
        <f>'Env. Eng Option'!F58</f>
        <v>3</v>
      </c>
      <c r="G58" s="52" t="str">
        <f>'Env. Eng Option'!G58</f>
        <v>S</v>
      </c>
      <c r="H58" s="52" t="str">
        <f>'Env. Eng Option'!H58</f>
        <v>Prerequisite: CHEM 1111, MAE 3126</v>
      </c>
      <c r="I58" s="38"/>
      <c r="J58" s="49"/>
      <c r="K58" s="45" t="str">
        <f>IF(I58=0,"",LOOKUP(I58,NOTES!$F$8:$F$19,NOTES!$I$8:$I$19))</f>
        <v/>
      </c>
      <c r="L58" s="121"/>
      <c r="N58" s="6">
        <f t="shared" si="23"/>
        <v>0</v>
      </c>
      <c r="O58" s="6">
        <f t="shared" si="24"/>
        <v>0</v>
      </c>
      <c r="P58" s="6"/>
      <c r="Q58" s="6"/>
    </row>
    <row r="59" spans="1:17" s="48" customFormat="1" ht="17.25" customHeight="1" x14ac:dyDescent="0.35">
      <c r="A59" s="302"/>
      <c r="B59" s="109">
        <f t="shared" si="25"/>
        <v>4</v>
      </c>
      <c r="C59" s="52" t="str">
        <f>'Env. Eng Option'!C59</f>
        <v>CE 3521</v>
      </c>
      <c r="D59" s="52" t="str">
        <f>'Env. Eng Option'!D59</f>
        <v>  189</v>
      </c>
      <c r="E59" s="52" t="str">
        <f>'Env. Eng Option'!E59</f>
        <v> Environmental Engineering Lab</v>
      </c>
      <c r="F59" s="52">
        <f>'Env. Eng Option'!F59</f>
        <v>1</v>
      </c>
      <c r="G59" s="52" t="str">
        <f>'Env. Eng Option'!G59</f>
        <v>S</v>
      </c>
      <c r="H59" s="52" t="str">
        <f>'Env. Eng Option'!H59</f>
        <v xml:space="preserve"> Corequisite: CE 3520</v>
      </c>
      <c r="I59" s="38"/>
      <c r="J59" s="49"/>
      <c r="K59" s="45" t="str">
        <f>IF(I59=0,"",LOOKUP(I59,NOTES!$F$8:$F$19,NOTES!$I$8:$I$19))</f>
        <v/>
      </c>
      <c r="L59" s="121"/>
      <c r="N59" s="6">
        <f t="shared" si="23"/>
        <v>0</v>
      </c>
      <c r="O59" s="6">
        <f t="shared" si="24"/>
        <v>0</v>
      </c>
      <c r="P59" s="6"/>
      <c r="Q59" s="6"/>
    </row>
    <row r="60" spans="1:17" s="48" customFormat="1" ht="15.5" x14ac:dyDescent="0.35">
      <c r="A60" s="302"/>
      <c r="B60" s="109">
        <f t="shared" si="25"/>
        <v>5</v>
      </c>
      <c r="C60" s="52" t="str">
        <f>'Env. Eng Option'!C60</f>
        <v>CE 3610</v>
      </c>
      <c r="D60" s="52" t="str">
        <f>'Env. Eng Option'!D60</f>
        <v>  193</v>
      </c>
      <c r="E60" s="52" t="str">
        <f>'Env. Eng Option'!E60</f>
        <v> Hydraulics of Open Channel Flow</v>
      </c>
      <c r="F60" s="52">
        <f>'Env. Eng Option'!F60</f>
        <v>3</v>
      </c>
      <c r="G60" s="52" t="str">
        <f>'Env. Eng Option'!G60</f>
        <v>S</v>
      </c>
      <c r="H60" s="52" t="str">
        <f>'Env. Eng Option'!H60</f>
        <v>Prerequisite: MAE 3126</v>
      </c>
      <c r="I60" s="38"/>
      <c r="J60" s="49"/>
      <c r="K60" s="45" t="str">
        <f>IF(I60=0,"",LOOKUP(I60,NOTES!$F$8:$F$19,NOTES!$I$8:$I$19))</f>
        <v/>
      </c>
      <c r="L60" s="121"/>
      <c r="N60" s="6">
        <f t="shared" si="23"/>
        <v>0</v>
      </c>
      <c r="O60" s="6">
        <f t="shared" si="24"/>
        <v>0</v>
      </c>
      <c r="P60" s="6"/>
      <c r="Q60" s="6"/>
    </row>
    <row r="61" spans="1:17" s="48" customFormat="1" ht="15.5" x14ac:dyDescent="0.35">
      <c r="A61" s="302"/>
      <c r="B61" s="109">
        <f>B60+1</f>
        <v>6</v>
      </c>
      <c r="C61" s="52" t="str">
        <f>'Env. Eng Option'!C61</f>
        <v>CE 3611</v>
      </c>
      <c r="D61" s="52" t="str">
        <f>'Env. Eng Option'!D61</f>
        <v>  188</v>
      </c>
      <c r="E61" s="52" t="str">
        <f>'Env. Eng Option'!E61</f>
        <v> Hydraulics Laboratory</v>
      </c>
      <c r="F61" s="52">
        <f>'Env. Eng Option'!F61</f>
        <v>1</v>
      </c>
      <c r="G61" s="52" t="str">
        <f>'Env. Eng Option'!G61</f>
        <v>S</v>
      </c>
      <c r="H61" s="52" t="str">
        <f>'Env. Eng Option'!H61</f>
        <v>Prerequisite or corequisite: CE 3610</v>
      </c>
      <c r="I61" s="38"/>
      <c r="J61" s="49"/>
      <c r="K61" s="45" t="str">
        <f>IF(I61=0,"",LOOKUP(I61,NOTES!$F$8:$F$19,NOTES!$I$8:$I$19))</f>
        <v/>
      </c>
      <c r="L61" s="121"/>
      <c r="N61" s="6">
        <f t="shared" si="23"/>
        <v>0</v>
      </c>
      <c r="O61" s="6">
        <f t="shared" si="24"/>
        <v>0</v>
      </c>
      <c r="P61" s="6"/>
      <c r="Q61" s="6"/>
    </row>
    <row r="62" spans="1:17" s="48" customFormat="1" ht="15.5" x14ac:dyDescent="0.35">
      <c r="A62" s="302"/>
      <c r="B62" s="109">
        <f>B61+1</f>
        <v>7</v>
      </c>
      <c r="C62" s="233" t="str">
        <f>'Env. Eng Option'!C62</f>
        <v>H/SS 5</v>
      </c>
      <c r="D62" s="233" t="str">
        <f>'Env. Eng Option'!D62</f>
        <v>---</v>
      </c>
      <c r="E62" s="233" t="str">
        <f>'Env. Eng Option'!E62</f>
        <v>See the H/SS List</v>
      </c>
      <c r="F62" s="52">
        <f>'Env. Eng Option'!F62</f>
        <v>3</v>
      </c>
      <c r="G62" s="52" t="str">
        <f>'Env. Eng Option'!G62</f>
        <v>F &amp; S</v>
      </c>
      <c r="H62" s="52" t="str">
        <f>'Env. Eng Option'!H62</f>
        <v xml:space="preserve"> ---</v>
      </c>
      <c r="I62" s="38"/>
      <c r="J62" s="49"/>
      <c r="K62" s="45" t="str">
        <f>IF(I62=0,"",LOOKUP(I62,NOTES!$F$8:$F$19,NOTES!$I$8:$I$19))</f>
        <v/>
      </c>
      <c r="L62" s="121"/>
      <c r="N62" s="6">
        <f t="shared" si="23"/>
        <v>0</v>
      </c>
      <c r="O62" s="6">
        <f t="shared" si="24"/>
        <v>0</v>
      </c>
      <c r="P62" s="6"/>
      <c r="Q62" s="6"/>
    </row>
    <row r="63" spans="1:17" s="48" customFormat="1" ht="16" thickBot="1" x14ac:dyDescent="0.4">
      <c r="A63" s="303"/>
      <c r="B63" s="112">
        <f t="shared" ref="B63" si="26">B62+1</f>
        <v>8</v>
      </c>
      <c r="C63" s="52">
        <f>'Env. Eng Option'!C63</f>
        <v>0</v>
      </c>
      <c r="D63" s="52" t="str">
        <f>'Env. Eng Option'!D63</f>
        <v/>
      </c>
      <c r="E63" s="52" t="str">
        <f>'Env. Eng Option'!E63</f>
        <v/>
      </c>
      <c r="F63" s="52" t="str">
        <f>'Env. Eng Option'!F63</f>
        <v/>
      </c>
      <c r="G63" s="52" t="str">
        <f>'Env. Eng Option'!G63</f>
        <v/>
      </c>
      <c r="H63" s="52" t="str">
        <f>'Env. Eng Option'!H63</f>
        <v/>
      </c>
      <c r="I63" s="39"/>
      <c r="J63" s="50"/>
      <c r="K63" s="45" t="str">
        <f>IF(I63=0,"",LOOKUP(I63,NOTES!$F$8:$F$19,NOTES!$I$8:$I$19))</f>
        <v/>
      </c>
      <c r="L63" s="121"/>
      <c r="N63" s="6">
        <f t="shared" si="23"/>
        <v>0</v>
      </c>
      <c r="O63" s="6">
        <f t="shared" si="24"/>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2025</v>
      </c>
      <c r="I64" s="18"/>
      <c r="J64" s="19"/>
      <c r="K64" s="21">
        <f>IF(O64=0,0,ROUND(N64/O64,2))</f>
        <v>0</v>
      </c>
      <c r="L64" s="122"/>
      <c r="N64" s="12">
        <f>SUM(N65:N72)-N67</f>
        <v>0</v>
      </c>
      <c r="O64" s="12">
        <f>SUM(O65:O72)-O67</f>
        <v>0</v>
      </c>
      <c r="P64" s="116"/>
      <c r="Q64" s="116"/>
    </row>
    <row r="65" spans="1:17" s="48" customFormat="1" ht="15.5" x14ac:dyDescent="0.35">
      <c r="A65" s="302"/>
      <c r="B65" s="109">
        <v>1</v>
      </c>
      <c r="C65" s="52" t="str">
        <f>'Env. Eng Option'!C65</f>
        <v>CE 4320</v>
      </c>
      <c r="D65" s="52" t="str">
        <f>'Env. Eng Option'!D65</f>
        <v>  191</v>
      </c>
      <c r="E65" s="52" t="str">
        <f>'Env. Eng Option'!E65</f>
        <v> Metal Structures</v>
      </c>
      <c r="F65" s="52">
        <f>'Env. Eng Option'!F65</f>
        <v>3</v>
      </c>
      <c r="G65" s="52" t="str">
        <f>'Env. Eng Option'!G65</f>
        <v>F</v>
      </c>
      <c r="H65" s="52" t="str">
        <f>'Env. Eng Option'!H65</f>
        <v>Prerequisite: CE 3250</v>
      </c>
      <c r="I65" s="38"/>
      <c r="J65" s="49"/>
      <c r="K65" s="44" t="str">
        <f>IF(I65=0,"",LOOKUP(I65,NOTES!$F$8:$F$19,NOTES!$I$8:$I$19))</f>
        <v/>
      </c>
      <c r="L65" s="120"/>
      <c r="N65" s="6">
        <f t="shared" ref="N65" si="27">IF(F65=0,0,IF(I65=0,0,K65*F65))</f>
        <v>0</v>
      </c>
      <c r="O65" s="6">
        <f t="shared" ref="O65" si="28">IF(I65=0,0,F65)</f>
        <v>0</v>
      </c>
      <c r="P65" s="6"/>
      <c r="Q65" s="6"/>
    </row>
    <row r="66" spans="1:17" s="48" customFormat="1" ht="15.5" x14ac:dyDescent="0.35">
      <c r="A66" s="302"/>
      <c r="B66" s="109">
        <f>B65+1</f>
        <v>2</v>
      </c>
      <c r="C66" s="52" t="str">
        <f>'Env. Eng Option'!C66</f>
        <v>CE 4410</v>
      </c>
      <c r="D66" s="52" t="str">
        <f>'Env. Eng Option'!D66</f>
        <v>  168</v>
      </c>
      <c r="E66" s="52" t="str">
        <f>'Env. Eng Option'!E66</f>
        <v> Intro-Geotechnical Engineering</v>
      </c>
      <c r="F66" s="52">
        <f>'Env. Eng Option'!F66</f>
        <v>3</v>
      </c>
      <c r="G66" s="52" t="str">
        <f>'Env. Eng Option'!G66</f>
        <v>F</v>
      </c>
      <c r="H66" s="52" t="str">
        <f>'Env. Eng Option'!H66</f>
        <v>Prerequisites: CE 2220, CHEM 1111 and MAE 3126</v>
      </c>
      <c r="I66" s="38"/>
      <c r="J66" s="49"/>
      <c r="K66" s="45" t="str">
        <f>IF(I66=0,"",LOOKUP(I66,NOTES!$F$8:$F$19,NOTES!$I$8:$I$19))</f>
        <v/>
      </c>
      <c r="L66" s="121"/>
      <c r="N66" s="6">
        <f t="shared" ref="N66:N72" si="29">IF(F66=0,0,IF(I66=0,0,K66*F66))</f>
        <v>0</v>
      </c>
      <c r="O66" s="6">
        <f t="shared" ref="O66:O72" si="30">IF(I66=0,0,F66)</f>
        <v>0</v>
      </c>
      <c r="P66" s="6"/>
      <c r="Q66" s="6"/>
    </row>
    <row r="67" spans="1:17" s="48" customFormat="1" ht="15.5" x14ac:dyDescent="0.35">
      <c r="A67" s="302"/>
      <c r="B67" s="109">
        <f t="shared" ref="B67:B72" si="31">B66+1</f>
        <v>3</v>
      </c>
      <c r="C67" s="52" t="str">
        <f>'Env. Eng Option'!C67</f>
        <v>CE 4411</v>
      </c>
      <c r="D67" s="52" t="str">
        <f>'Env. Eng Option'!D67</f>
        <v>  185</v>
      </c>
      <c r="E67" s="52" t="str">
        <f>'Env. Eng Option'!E67</f>
        <v> Geotechnical Engineering Lab</v>
      </c>
      <c r="F67" s="52">
        <f>'Env. Eng Option'!F67</f>
        <v>1</v>
      </c>
      <c r="G67" s="52" t="str">
        <f>'Env. Eng Option'!G67</f>
        <v>F</v>
      </c>
      <c r="H67" s="52" t="str">
        <f>'Env. Eng Option'!H67</f>
        <v>Prerequisite or corequisite: CE 4410</v>
      </c>
      <c r="I67" s="38"/>
      <c r="J67" s="49"/>
      <c r="K67" s="45" t="str">
        <f>IF(I67=0,"",LOOKUP(I67,NOTES!$F$8:$F$19,NOTES!$I$8:$I$19))</f>
        <v/>
      </c>
      <c r="L67" s="121"/>
      <c r="N67" s="6">
        <f t="shared" si="29"/>
        <v>0</v>
      </c>
      <c r="O67" s="6">
        <f t="shared" si="30"/>
        <v>0</v>
      </c>
      <c r="P67" s="6"/>
      <c r="Q67" s="6"/>
    </row>
    <row r="68" spans="1:17" s="48" customFormat="1" ht="40.9" customHeight="1" x14ac:dyDescent="0.35">
      <c r="A68" s="302"/>
      <c r="B68" s="109">
        <f t="shared" si="31"/>
        <v>4</v>
      </c>
      <c r="C68" s="52" t="str">
        <f>'Env. Eng Option'!C68</f>
        <v>CE 4530</v>
      </c>
      <c r="D68" s="52" t="str">
        <f>'Env. Eng Option'!D68</f>
        <v>  197</v>
      </c>
      <c r="E68" s="52" t="str">
        <f>'Env. Eng Option'!E68</f>
        <v>Waste Water Treatment Design &amp; Use (Cross Listed CE 6504)</v>
      </c>
      <c r="F68" s="52">
        <f>'Env. Eng Option'!F68</f>
        <v>3</v>
      </c>
      <c r="G68" s="52" t="str">
        <f>'Env. Eng Option'!G68</f>
        <v>F</v>
      </c>
      <c r="H68" s="52" t="str">
        <f>'Env. Eng Option'!H68</f>
        <v>Prerequisites: CE 3520. Credit cannot be earned for this course and CE 6504</v>
      </c>
      <c r="I68" s="38"/>
      <c r="J68" s="49"/>
      <c r="K68" s="45" t="str">
        <f>IF(I68=0,"",LOOKUP(I68,NOTES!$F$8:$F$19,NOTES!$I$8:$I$19))</f>
        <v/>
      </c>
      <c r="L68" s="121"/>
      <c r="N68" s="6">
        <f t="shared" si="29"/>
        <v>0</v>
      </c>
      <c r="O68" s="6">
        <f t="shared" si="30"/>
        <v>0</v>
      </c>
      <c r="P68" s="6"/>
      <c r="Q68" s="6"/>
    </row>
    <row r="69" spans="1:17" s="48" customFormat="1" ht="17.25" customHeight="1" x14ac:dyDescent="0.35">
      <c r="A69" s="302"/>
      <c r="B69" s="109">
        <f t="shared" si="31"/>
        <v>5</v>
      </c>
      <c r="C69" s="226" t="str">
        <f>'Env. Eng Option'!C69</f>
        <v xml:space="preserve">CE Envi. Eng. Elective </v>
      </c>
      <c r="D69" s="226" t="str">
        <f>'Env. Eng Option'!D69</f>
        <v>---</v>
      </c>
      <c r="E69" s="226" t="str">
        <f>'Env. Eng Option'!E69</f>
        <v>See the CE Environmental Eng. Elective List Below</v>
      </c>
      <c r="F69" s="52">
        <f>'Env. Eng Option'!F69</f>
        <v>3</v>
      </c>
      <c r="G69" s="52" t="str">
        <f>'Env. Eng Option'!G69</f>
        <v>F &amp; S</v>
      </c>
      <c r="H69" s="52" t="str">
        <f>'Env. Eng Option'!H69</f>
        <v xml:space="preserve"> ---</v>
      </c>
      <c r="I69" s="38"/>
      <c r="J69" s="49"/>
      <c r="K69" s="45" t="str">
        <f>IF(I69=0,"",LOOKUP(I69,NOTES!$F$8:$F$19,NOTES!$I$8:$I$19))</f>
        <v/>
      </c>
      <c r="L69" s="121"/>
      <c r="N69" s="6">
        <f t="shared" si="29"/>
        <v>0</v>
      </c>
      <c r="O69" s="6">
        <f t="shared" si="30"/>
        <v>0</v>
      </c>
      <c r="P69" s="6"/>
      <c r="Q69" s="6"/>
    </row>
    <row r="70" spans="1:17" s="48" customFormat="1" ht="15.5" x14ac:dyDescent="0.35">
      <c r="A70" s="302"/>
      <c r="B70" s="109">
        <f t="shared" si="31"/>
        <v>6</v>
      </c>
      <c r="C70" s="52">
        <f>'Env. Eng Option'!C70</f>
        <v>0</v>
      </c>
      <c r="D70" s="52" t="str">
        <f>'Env. Eng Option'!D70</f>
        <v/>
      </c>
      <c r="E70" s="52" t="str">
        <f>'Env. Eng Option'!E70</f>
        <v/>
      </c>
      <c r="F70" s="52" t="str">
        <f>'Env. Eng Option'!F70</f>
        <v/>
      </c>
      <c r="G70" s="52" t="str">
        <f>'Env. Eng Option'!G70</f>
        <v/>
      </c>
      <c r="H70" s="52" t="str">
        <f>'Env. Eng Option'!H70</f>
        <v/>
      </c>
      <c r="I70" s="38"/>
      <c r="J70" s="49"/>
      <c r="K70" s="45" t="str">
        <f>IF(I70=0,"",LOOKUP(I70,NOTES!$F$8:$F$19,NOTES!$I$8:$I$19))</f>
        <v/>
      </c>
      <c r="L70" s="121"/>
      <c r="N70" s="6">
        <f t="shared" si="29"/>
        <v>0</v>
      </c>
      <c r="O70" s="6">
        <f t="shared" si="30"/>
        <v>0</v>
      </c>
      <c r="P70" s="6"/>
      <c r="Q70" s="6"/>
    </row>
    <row r="71" spans="1:17" s="48" customFormat="1" ht="15.5" x14ac:dyDescent="0.35">
      <c r="A71" s="302"/>
      <c r="B71" s="109">
        <f t="shared" si="31"/>
        <v>7</v>
      </c>
      <c r="C71" s="52">
        <f>'Env. Eng Option'!C71</f>
        <v>0</v>
      </c>
      <c r="D71" s="52" t="str">
        <f>'Env. Eng Option'!D71</f>
        <v/>
      </c>
      <c r="E71" s="52" t="str">
        <f>'Env. Eng Option'!E71</f>
        <v/>
      </c>
      <c r="F71" s="52" t="str">
        <f>'Env. Eng Option'!F71</f>
        <v/>
      </c>
      <c r="G71" s="52" t="str">
        <f>'Env. Eng Option'!G71</f>
        <v/>
      </c>
      <c r="H71" s="52" t="str">
        <f>'Env. Eng Option'!H71</f>
        <v/>
      </c>
      <c r="I71" s="38"/>
      <c r="J71" s="49"/>
      <c r="K71" s="45" t="str">
        <f>IF(I71=0,"",LOOKUP(I71,NOTES!$F$8:$F$19,NOTES!$I$8:$I$19))</f>
        <v/>
      </c>
      <c r="L71" s="121"/>
      <c r="N71" s="6">
        <f t="shared" si="29"/>
        <v>0</v>
      </c>
      <c r="O71" s="6">
        <f t="shared" si="30"/>
        <v>0</v>
      </c>
      <c r="P71" s="6"/>
      <c r="Q71" s="6"/>
    </row>
    <row r="72" spans="1:17" s="48" customFormat="1" ht="16" thickBot="1" x14ac:dyDescent="0.4">
      <c r="A72" s="302"/>
      <c r="B72" s="109">
        <f t="shared" si="31"/>
        <v>8</v>
      </c>
      <c r="C72" s="52">
        <f>'Env. Eng Option'!C72</f>
        <v>0</v>
      </c>
      <c r="D72" s="52" t="str">
        <f>'Env. Eng Option'!D72</f>
        <v/>
      </c>
      <c r="E72" s="52" t="str">
        <f>'Env. Eng Option'!E72</f>
        <v/>
      </c>
      <c r="F72" s="52" t="str">
        <f>'Env. Eng Option'!F72</f>
        <v/>
      </c>
      <c r="G72" s="52" t="str">
        <f>'Env. Eng Option'!G72</f>
        <v/>
      </c>
      <c r="H72" s="52" t="str">
        <f>'Env. Eng Option'!H72</f>
        <v/>
      </c>
      <c r="I72" s="38"/>
      <c r="J72" s="49"/>
      <c r="K72" s="45" t="str">
        <f>IF(I72=0,"",LOOKUP(I72,NOTES!$F$8:$F$19,NOTES!$I$8:$I$19))</f>
        <v/>
      </c>
      <c r="L72" s="121"/>
      <c r="N72" s="6">
        <f t="shared" si="29"/>
        <v>0</v>
      </c>
      <c r="O72" s="6">
        <f t="shared" si="30"/>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2026</v>
      </c>
      <c r="I73" s="18"/>
      <c r="J73" s="19"/>
      <c r="K73" s="21">
        <f>IF(O73=0,0,ROUND(N73/O73,2))</f>
        <v>0</v>
      </c>
      <c r="L73" s="122"/>
      <c r="N73" s="12">
        <f t="shared" ref="N73:O73" si="32">SUM(N74:N81)</f>
        <v>0</v>
      </c>
      <c r="O73" s="13">
        <f t="shared" si="32"/>
        <v>0</v>
      </c>
      <c r="P73" s="116"/>
      <c r="Q73" s="116"/>
    </row>
    <row r="74" spans="1:17" s="48" customFormat="1" ht="20.25" customHeight="1" x14ac:dyDescent="0.35">
      <c r="A74" s="302"/>
      <c r="B74" s="109">
        <v>1</v>
      </c>
      <c r="C74" s="239" t="str">
        <f>'Env. Eng Option'!C74</f>
        <v>CE 4721W</v>
      </c>
      <c r="D74" s="52" t="str">
        <f>'Env. Eng Option'!D74</f>
        <v>  272</v>
      </c>
      <c r="E74" s="52" t="str">
        <f>'Env. Eng Option'!E74</f>
        <v> Traffic Engin &amp; Highway Safety (Cross listed as CE 6721)</v>
      </c>
      <c r="F74" s="52">
        <f>'Env. Eng Option'!F74</f>
        <v>3</v>
      </c>
      <c r="G74" s="52" t="str">
        <f>'Env. Eng Option'!G74</f>
        <v>F</v>
      </c>
      <c r="H74" s="52" t="str">
        <f>'Env. Eng Option'!H74</f>
        <v>Credit cannot be earned for this course and CE 6721</v>
      </c>
      <c r="I74" s="38"/>
      <c r="J74" s="49"/>
      <c r="K74" s="44" t="str">
        <f>IF(I74=0,"",LOOKUP(I74,NOTES!$F$8:$F$19,NOTES!$I$8:$I$19))</f>
        <v/>
      </c>
      <c r="L74" s="236" t="s">
        <v>908</v>
      </c>
      <c r="N74" s="6">
        <f t="shared" ref="N74" si="33">IF(F74=0,0,IF(I74=0,0,K74*F74))</f>
        <v>0</v>
      </c>
      <c r="O74" s="6">
        <f t="shared" ref="O74" si="34">IF(I74=0,0,F74)</f>
        <v>0</v>
      </c>
      <c r="P74" s="6"/>
      <c r="Q74" s="6"/>
    </row>
    <row r="75" spans="1:17" s="48" customFormat="1" ht="37.5" customHeight="1" x14ac:dyDescent="0.35">
      <c r="A75" s="302"/>
      <c r="B75" s="109">
        <f>B74+1</f>
        <v>2</v>
      </c>
      <c r="C75" s="52" t="str">
        <f>'Env. Eng Option'!C75</f>
        <v>Eng. Topics in Business &amp; Public Policy</v>
      </c>
      <c r="D75" s="52" t="str">
        <f>'Env. Eng Option'!D75</f>
        <v>---</v>
      </c>
      <c r="E75" s="52" t="str">
        <f>'Env. Eng Option'!E75</f>
        <v>Select one of the following courses: EMSE 6410, EMSE 3820, SUST 2002, PHIL 2281</v>
      </c>
      <c r="F75" s="52">
        <f>'Env. Eng Option'!F75</f>
        <v>3</v>
      </c>
      <c r="G75" s="52" t="str">
        <f>'Env. Eng Option'!G75</f>
        <v>F &amp; S</v>
      </c>
      <c r="H75" s="52" t="str">
        <f>'Env. Eng Option'!H75</f>
        <v xml:space="preserve">See prerequisites of the selected course on the GW bulletin </v>
      </c>
      <c r="I75" s="38"/>
      <c r="J75" s="49"/>
      <c r="K75" s="45" t="str">
        <f>IF(I75=0,"",LOOKUP(I75,NOTES!$F$8:$F$19,NOTES!$I$8:$I$19))</f>
        <v/>
      </c>
      <c r="L75" s="121"/>
      <c r="N75" s="6">
        <f t="shared" ref="N75:N81" si="35">IF(F75=0,0,IF(I75=0,0,K75*F75))</f>
        <v>0</v>
      </c>
      <c r="O75" s="6">
        <f t="shared" ref="O75:O81" si="36">IF(I75=0,0,F75)</f>
        <v>0</v>
      </c>
      <c r="P75" s="6"/>
      <c r="Q75" s="6"/>
    </row>
    <row r="76" spans="1:17" s="48" customFormat="1" ht="15.5" x14ac:dyDescent="0.35">
      <c r="A76" s="302"/>
      <c r="B76" s="109">
        <f t="shared" ref="B76:B78" si="37">B75+1</f>
        <v>3</v>
      </c>
      <c r="C76" s="233" t="str">
        <f>'Env. Eng Option'!C76</f>
        <v>H/SS 6 - PHIL 2135</v>
      </c>
      <c r="D76" s="233" t="str">
        <f>'Env. Eng Option'!D76</f>
        <v>---</v>
      </c>
      <c r="E76" s="233" t="str">
        <f>'Env. Eng Option'!E76</f>
        <v>Ethics in Business and the Professions</v>
      </c>
      <c r="F76" s="52">
        <f>'Env. Eng Option'!F76</f>
        <v>3</v>
      </c>
      <c r="G76" s="52" t="str">
        <f>'Env. Eng Option'!G76</f>
        <v>F &amp; S</v>
      </c>
      <c r="H76" s="52" t="str">
        <f>'Env. Eng Option'!H76</f>
        <v xml:space="preserve"> ---</v>
      </c>
      <c r="I76" s="38"/>
      <c r="J76" s="49"/>
      <c r="K76" s="45" t="str">
        <f>IF(I76=0,"",LOOKUP(I76,NOTES!$F$8:$F$19,NOTES!$I$8:$I$19))</f>
        <v/>
      </c>
      <c r="L76" s="121"/>
      <c r="N76" s="6">
        <f t="shared" si="35"/>
        <v>0</v>
      </c>
      <c r="O76" s="6">
        <f t="shared" si="36"/>
        <v>0</v>
      </c>
      <c r="P76" s="6"/>
      <c r="Q76" s="6"/>
    </row>
    <row r="77" spans="1:17" s="48" customFormat="1" ht="18" customHeight="1" x14ac:dyDescent="0.35">
      <c r="A77" s="302"/>
      <c r="B77" s="109">
        <f t="shared" si="37"/>
        <v>4</v>
      </c>
      <c r="C77" s="226" t="str">
        <f>'Env. Eng Option'!C77</f>
        <v>CE Envi. Eng. Elective</v>
      </c>
      <c r="D77" s="226" t="str">
        <f>'Env. Eng Option'!D77</f>
        <v>---</v>
      </c>
      <c r="E77" s="226" t="str">
        <f>'Env. Eng Option'!E77</f>
        <v>See the CE Environmental Eng. Elective List Below</v>
      </c>
      <c r="F77" s="52">
        <f>'Env. Eng Option'!F77</f>
        <v>3</v>
      </c>
      <c r="G77" s="52" t="str">
        <f>'Env. Eng Option'!G77</f>
        <v>F &amp; S</v>
      </c>
      <c r="H77" s="52" t="str">
        <f>'Env. Eng Option'!H77</f>
        <v xml:space="preserve"> ---</v>
      </c>
      <c r="I77" s="38"/>
      <c r="J77" s="49"/>
      <c r="K77" s="45" t="str">
        <f>IF(I77=0,"",LOOKUP(I77,NOTES!$F$8:$F$19,NOTES!$I$8:$I$19))</f>
        <v/>
      </c>
      <c r="L77" s="121"/>
      <c r="N77" s="6">
        <f t="shared" si="35"/>
        <v>0</v>
      </c>
      <c r="O77" s="6">
        <f t="shared" si="36"/>
        <v>0</v>
      </c>
      <c r="P77" s="6"/>
      <c r="Q77" s="6"/>
    </row>
    <row r="78" spans="1:17" s="48" customFormat="1" ht="15.5" x14ac:dyDescent="0.35">
      <c r="A78" s="302"/>
      <c r="B78" s="109">
        <f t="shared" si="37"/>
        <v>5</v>
      </c>
      <c r="C78" s="52">
        <f>'Env. Eng Option'!C78</f>
        <v>0</v>
      </c>
      <c r="D78" s="52" t="str">
        <f>'Env. Eng Option'!D78</f>
        <v/>
      </c>
      <c r="E78" s="52" t="str">
        <f>'Env. Eng Option'!E78</f>
        <v/>
      </c>
      <c r="F78" s="52" t="str">
        <f>'Env. Eng Option'!F78</f>
        <v/>
      </c>
      <c r="G78" s="52" t="str">
        <f>'Env. Eng Option'!G78</f>
        <v/>
      </c>
      <c r="H78" s="52" t="str">
        <f>'Env. Eng Option'!H78</f>
        <v/>
      </c>
      <c r="I78" s="38"/>
      <c r="J78" s="49"/>
      <c r="K78" s="45" t="str">
        <f>IF(I78=0,"",LOOKUP(I78,NOTES!$F$8:$F$19,NOTES!$I$8:$I$19))</f>
        <v/>
      </c>
      <c r="L78" s="121"/>
      <c r="N78" s="6">
        <f t="shared" si="35"/>
        <v>0</v>
      </c>
      <c r="O78" s="6">
        <f t="shared" si="36"/>
        <v>0</v>
      </c>
      <c r="P78" s="6"/>
      <c r="Q78" s="6"/>
    </row>
    <row r="79" spans="1:17" s="48" customFormat="1" ht="15.5" x14ac:dyDescent="0.35">
      <c r="A79" s="302"/>
      <c r="B79" s="109">
        <f>B78+1</f>
        <v>6</v>
      </c>
      <c r="C79" s="52">
        <f>'Env. Eng Option'!C79</f>
        <v>0</v>
      </c>
      <c r="D79" s="52" t="str">
        <f>'Env. Eng Option'!D79</f>
        <v/>
      </c>
      <c r="E79" s="52" t="str">
        <f>'Env. Eng Option'!E79</f>
        <v/>
      </c>
      <c r="F79" s="52" t="str">
        <f>'Env. Eng Option'!F79</f>
        <v/>
      </c>
      <c r="G79" s="52" t="str">
        <f>'Env. Eng Option'!G79</f>
        <v/>
      </c>
      <c r="H79" s="52" t="str">
        <f>'Env. Eng Option'!H79</f>
        <v/>
      </c>
      <c r="I79" s="38"/>
      <c r="J79" s="49"/>
      <c r="K79" s="45" t="str">
        <f>IF(I79=0,"",LOOKUP(I79,NOTES!$F$8:$F$19,NOTES!$I$8:$I$19))</f>
        <v/>
      </c>
      <c r="L79" s="121"/>
      <c r="N79" s="6">
        <f t="shared" si="35"/>
        <v>0</v>
      </c>
      <c r="O79" s="6">
        <f t="shared" si="36"/>
        <v>0</v>
      </c>
      <c r="P79" s="6"/>
      <c r="Q79" s="6"/>
    </row>
    <row r="80" spans="1:17" s="48" customFormat="1" ht="15.5" x14ac:dyDescent="0.35">
      <c r="A80" s="302"/>
      <c r="B80" s="109">
        <f>B79+1</f>
        <v>7</v>
      </c>
      <c r="C80" s="52">
        <f>'Env. Eng Option'!C80</f>
        <v>0</v>
      </c>
      <c r="D80" s="52" t="str">
        <f>'Env. Eng Option'!D80</f>
        <v/>
      </c>
      <c r="E80" s="52" t="str">
        <f>'Env. Eng Option'!E80</f>
        <v/>
      </c>
      <c r="F80" s="52" t="str">
        <f>'Env. Eng Option'!F80</f>
        <v/>
      </c>
      <c r="G80" s="52" t="str">
        <f>'Env. Eng Option'!G80</f>
        <v/>
      </c>
      <c r="H80" s="52" t="str">
        <f>'Env. Eng Option'!H80</f>
        <v/>
      </c>
      <c r="I80" s="38"/>
      <c r="J80" s="49"/>
      <c r="K80" s="45" t="str">
        <f>IF(I80=0,"",LOOKUP(I80,NOTES!$F$8:$F$19,NOTES!$I$8:$I$19))</f>
        <v/>
      </c>
      <c r="L80" s="121"/>
      <c r="N80" s="6">
        <f t="shared" si="35"/>
        <v>0</v>
      </c>
      <c r="O80" s="6">
        <f t="shared" si="36"/>
        <v>0</v>
      </c>
      <c r="P80" s="6"/>
      <c r="Q80" s="6"/>
    </row>
    <row r="81" spans="1:17" s="48" customFormat="1" ht="16" thickBot="1" x14ac:dyDescent="0.4">
      <c r="A81" s="303"/>
      <c r="B81" s="112">
        <f t="shared" ref="B81" si="38">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9"/>
      <c r="J81" s="50"/>
      <c r="K81" s="45" t="str">
        <f>IF(I81=0,"",LOOKUP(I81,NOTES!$F$8:$F$19,NOTES!$I$8:$I$19))</f>
        <v/>
      </c>
      <c r="L81" s="125"/>
      <c r="N81" s="6">
        <f t="shared" si="35"/>
        <v>0</v>
      </c>
      <c r="O81" s="6">
        <f t="shared" si="36"/>
        <v>0</v>
      </c>
      <c r="P81" s="6"/>
      <c r="Q81" s="6"/>
    </row>
    <row r="82" spans="1:17" s="48" customFormat="1" ht="16" thickBot="1" x14ac:dyDescent="0.4">
      <c r="A82" s="301" t="s">
        <v>902</v>
      </c>
      <c r="B82" s="107"/>
      <c r="C82" s="108" t="str">
        <f>C73</f>
        <v>Semester</v>
      </c>
      <c r="D82" s="108">
        <f>D73+1</f>
        <v>9</v>
      </c>
      <c r="E82" s="108" t="str">
        <f>E73</f>
        <v>Total Credit Hours</v>
      </c>
      <c r="F82" s="108">
        <f>SUM(F83:F90)</f>
        <v>12</v>
      </c>
      <c r="G82" s="53" t="str">
        <f>G64</f>
        <v>FALL</v>
      </c>
      <c r="H82" s="53">
        <f>H73+1</f>
        <v>2027</v>
      </c>
      <c r="I82" s="18"/>
      <c r="J82" s="19"/>
      <c r="K82" s="21">
        <f>IF(O82=0,0,ROUND(N82/O82,2))</f>
        <v>0</v>
      </c>
      <c r="L82" s="126"/>
      <c r="N82" s="12">
        <f t="shared" ref="N82:O82" si="39">SUM(N83:N90)</f>
        <v>0</v>
      </c>
      <c r="O82" s="13">
        <f t="shared" si="39"/>
        <v>0</v>
      </c>
      <c r="P82" s="116"/>
      <c r="Q82" s="116"/>
    </row>
    <row r="83" spans="1:17"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40">IF(F83=0,0,IF(I83=0,0,K83*F83))</f>
        <v>0</v>
      </c>
      <c r="O83" s="6">
        <f t="shared" ref="O83:O90" si="41">IF(I83=0,0,F83)</f>
        <v>0</v>
      </c>
      <c r="P83" s="6"/>
      <c r="Q83" s="6"/>
    </row>
    <row r="84" spans="1:17" s="48" customFormat="1" ht="15.5" x14ac:dyDescent="0.35">
      <c r="A84" s="302"/>
      <c r="B84" s="109">
        <f>B83+1</f>
        <v>2</v>
      </c>
      <c r="C84" s="32"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40"/>
        <v>0</v>
      </c>
      <c r="O84" s="6">
        <f t="shared" si="41"/>
        <v>0</v>
      </c>
      <c r="P84" s="6"/>
      <c r="Q84" s="6"/>
    </row>
    <row r="85" spans="1:17" s="48" customFormat="1" ht="15.5" x14ac:dyDescent="0.35">
      <c r="A85" s="302"/>
      <c r="B85" s="109">
        <f t="shared" ref="B85:B87" si="42">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40"/>
        <v>0</v>
      </c>
      <c r="O85" s="6">
        <f t="shared" si="41"/>
        <v>0</v>
      </c>
      <c r="P85" s="6"/>
      <c r="Q85" s="6"/>
    </row>
    <row r="86" spans="1:17" s="48" customFormat="1" ht="17.25" customHeight="1" x14ac:dyDescent="0.35">
      <c r="A86" s="302"/>
      <c r="B86" s="109">
        <f t="shared" si="42"/>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40"/>
        <v>0</v>
      </c>
      <c r="O86" s="6">
        <f t="shared" si="41"/>
        <v>0</v>
      </c>
      <c r="P86" s="6"/>
      <c r="Q86" s="6"/>
    </row>
    <row r="87" spans="1:17" s="48" customFormat="1" ht="15.5" x14ac:dyDescent="0.35">
      <c r="A87" s="302"/>
      <c r="B87" s="109">
        <f t="shared" si="42"/>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40"/>
        <v>0</v>
      </c>
      <c r="O87" s="6">
        <f t="shared" si="41"/>
        <v>0</v>
      </c>
      <c r="P87" s="6"/>
      <c r="Q87" s="6"/>
    </row>
    <row r="88" spans="1:17"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40"/>
        <v>0</v>
      </c>
      <c r="O88" s="6">
        <f t="shared" si="41"/>
        <v>0</v>
      </c>
      <c r="P88" s="6"/>
      <c r="Q88" s="6"/>
    </row>
    <row r="89" spans="1:17" s="48" customFormat="1" ht="15.5" x14ac:dyDescent="0.35">
      <c r="A89" s="302"/>
      <c r="B89" s="109">
        <f>B88+1</f>
        <v>7</v>
      </c>
      <c r="C89" s="38">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40"/>
        <v>0</v>
      </c>
      <c r="O89" s="6">
        <f t="shared" si="41"/>
        <v>0</v>
      </c>
      <c r="P89" s="6"/>
      <c r="Q89" s="6"/>
    </row>
    <row r="90" spans="1:17" s="48" customFormat="1" ht="16" thickBot="1" x14ac:dyDescent="0.4">
      <c r="A90" s="302"/>
      <c r="B90" s="112">
        <f t="shared" ref="B90" si="43">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40"/>
        <v>0</v>
      </c>
      <c r="O90" s="6">
        <f t="shared" si="41"/>
        <v>0</v>
      </c>
      <c r="P90" s="6"/>
      <c r="Q90" s="6"/>
    </row>
    <row r="91" spans="1:17" s="48" customFormat="1" ht="16" thickBot="1" x14ac:dyDescent="0.4">
      <c r="A91" s="302"/>
      <c r="B91" s="107"/>
      <c r="C91" s="108" t="str">
        <f>C82</f>
        <v>Semester</v>
      </c>
      <c r="D91" s="108">
        <f>D82+1</f>
        <v>10</v>
      </c>
      <c r="E91" s="108" t="str">
        <f>E82</f>
        <v>Total Credit Hours</v>
      </c>
      <c r="F91" s="108">
        <f>SUM(F92:F99)</f>
        <v>12</v>
      </c>
      <c r="G91" s="53" t="str">
        <f>G73</f>
        <v>SPRING</v>
      </c>
      <c r="H91" s="53">
        <f>H82+1</f>
        <v>2028</v>
      </c>
      <c r="I91" s="18"/>
      <c r="J91" s="19"/>
      <c r="K91" s="21">
        <f>IF(O91=0,0,ROUND(N91/O91,2))</f>
        <v>0</v>
      </c>
      <c r="L91" s="126"/>
      <c r="N91" s="12">
        <f>SUM(N92:N99)</f>
        <v>0</v>
      </c>
      <c r="O91" s="13">
        <f t="shared" ref="O91" si="44">SUM(O92:O99)</f>
        <v>0</v>
      </c>
      <c r="P91" s="116"/>
      <c r="Q91" s="116"/>
    </row>
    <row r="92" spans="1:17" s="48" customFormat="1"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N92" s="6">
        <f t="shared" ref="N92:N99" si="45">IF(F92=0,0,IF(I92=0,0,K92*F92))</f>
        <v>0</v>
      </c>
      <c r="O92" s="6">
        <f t="shared" ref="O92:O99" si="46">IF(I92=0,0,F92)</f>
        <v>0</v>
      </c>
      <c r="P92" s="6"/>
      <c r="Q92" s="6"/>
    </row>
    <row r="93" spans="1:17" s="48" customFormat="1" ht="15.5" x14ac:dyDescent="0.35">
      <c r="A93" s="302"/>
      <c r="B93" s="109">
        <f>B92+1</f>
        <v>2</v>
      </c>
      <c r="C93" s="32"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N93" s="6">
        <f t="shared" si="45"/>
        <v>0</v>
      </c>
      <c r="O93" s="6">
        <f t="shared" si="46"/>
        <v>0</v>
      </c>
      <c r="P93" s="6"/>
      <c r="Q93" s="6"/>
    </row>
    <row r="94" spans="1:17" s="48" customFormat="1" ht="15.5" x14ac:dyDescent="0.35">
      <c r="A94" s="302"/>
      <c r="B94" s="109">
        <f t="shared" ref="B94:B96" si="47">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N94" s="6">
        <f t="shared" si="45"/>
        <v>0</v>
      </c>
      <c r="O94" s="6">
        <f t="shared" si="46"/>
        <v>0</v>
      </c>
      <c r="P94" s="6"/>
      <c r="Q94" s="6"/>
    </row>
    <row r="95" spans="1:17" s="48" customFormat="1" ht="17.25" customHeight="1" x14ac:dyDescent="0.35">
      <c r="A95" s="302"/>
      <c r="B95" s="109">
        <f t="shared" si="47"/>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N95" s="6">
        <f t="shared" si="45"/>
        <v>0</v>
      </c>
      <c r="O95" s="6">
        <f t="shared" si="46"/>
        <v>0</v>
      </c>
      <c r="P95" s="6"/>
      <c r="Q95" s="6"/>
    </row>
    <row r="96" spans="1:17" s="48" customFormat="1" ht="15.5" x14ac:dyDescent="0.35">
      <c r="A96" s="302"/>
      <c r="B96" s="109">
        <f t="shared" si="47"/>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N96" s="6">
        <f t="shared" si="45"/>
        <v>0</v>
      </c>
      <c r="O96" s="6">
        <f t="shared" si="46"/>
        <v>0</v>
      </c>
      <c r="P96" s="6"/>
      <c r="Q96" s="6"/>
    </row>
    <row r="97" spans="1:25" s="48" customFormat="1"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N97" s="6">
        <f t="shared" si="45"/>
        <v>0</v>
      </c>
      <c r="O97" s="6">
        <f t="shared" si="46"/>
        <v>0</v>
      </c>
      <c r="P97" s="6"/>
      <c r="Q97" s="6"/>
    </row>
    <row r="98" spans="1:25" s="48" customFormat="1" ht="15.5" x14ac:dyDescent="0.35">
      <c r="A98" s="302"/>
      <c r="B98" s="109">
        <f>B97+1</f>
        <v>7</v>
      </c>
      <c r="C98" s="38">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N98" s="6">
        <f t="shared" si="45"/>
        <v>0</v>
      </c>
      <c r="O98" s="6">
        <f t="shared" si="46"/>
        <v>0</v>
      </c>
      <c r="P98" s="6"/>
      <c r="Q98" s="6"/>
    </row>
    <row r="99" spans="1:25" s="48" customFormat="1" ht="16" thickBot="1" x14ac:dyDescent="0.4">
      <c r="A99" s="303"/>
      <c r="B99" s="112">
        <f t="shared" ref="B99" si="48">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N99" s="6">
        <f t="shared" si="45"/>
        <v>0</v>
      </c>
      <c r="O99" s="6">
        <f t="shared" si="46"/>
        <v>0</v>
      </c>
      <c r="P99" s="6"/>
      <c r="Q99" s="6"/>
    </row>
    <row r="100" spans="1:25" ht="16" thickBot="1" x14ac:dyDescent="0.4">
      <c r="A100" s="159"/>
      <c r="Y100" s="133"/>
    </row>
    <row r="101" spans="1:25" ht="30.65" customHeight="1" thickBot="1" x14ac:dyDescent="0.4">
      <c r="A101" s="159"/>
      <c r="C101" s="313" t="s">
        <v>748</v>
      </c>
      <c r="D101" s="314"/>
      <c r="E101" s="314"/>
      <c r="F101" s="314"/>
      <c r="G101" s="314"/>
      <c r="H101" s="315"/>
      <c r="Y101" s="133"/>
    </row>
    <row r="102" spans="1:25" ht="31" x14ac:dyDescent="0.35">
      <c r="A102" s="159"/>
      <c r="C102" s="110" t="str">
        <f>'Env. Eng Option'!C84</f>
        <v>Course No.</v>
      </c>
      <c r="D102" s="110" t="str">
        <f>'Env. Eng Option'!D84</f>
        <v>Old Number</v>
      </c>
      <c r="E102" s="110" t="str">
        <f>'Env. Eng Option'!E84</f>
        <v>Title</v>
      </c>
      <c r="F102" s="110" t="str">
        <f>'Env. Eng Option'!F84</f>
        <v>CH</v>
      </c>
      <c r="G102" s="110" t="str">
        <f>'Env. Eng Option'!G84</f>
        <v>Semester</v>
      </c>
      <c r="H102" s="110" t="str">
        <f>'Env. Eng Option'!H84</f>
        <v>Prerequisite</v>
      </c>
      <c r="Y102" s="133"/>
    </row>
    <row r="103" spans="1:25" ht="15.5" x14ac:dyDescent="0.35">
      <c r="A103" s="159"/>
      <c r="C103" s="110" t="str">
        <f>'Env. Eng Option'!C85</f>
        <v>CE 6501</v>
      </c>
      <c r="D103" s="110" t="str">
        <f>'Env. Eng Option'!D85</f>
        <v>  240</v>
      </c>
      <c r="E103" s="110" t="str">
        <f>'Env. Eng Option'!E85</f>
        <v>Aquatic Chemistry</v>
      </c>
      <c r="F103" s="110">
        <f>'Env. Eng Option'!F85</f>
        <v>3</v>
      </c>
      <c r="G103" s="110" t="str">
        <f>'Env. Eng Option'!G85</f>
        <v>F</v>
      </c>
      <c r="H103" s="110" t="str">
        <f>'Env. Eng Option'!H85</f>
        <v>Prerequisite: Chem 1111</v>
      </c>
      <c r="Y103" s="133"/>
    </row>
    <row r="104" spans="1:25" ht="15.5" x14ac:dyDescent="0.35">
      <c r="A104" s="159"/>
      <c r="C104" s="110" t="str">
        <f>'Env. Eng Option'!C86</f>
        <v>CE 6502</v>
      </c>
      <c r="D104" s="110" t="str">
        <f>'Env. Eng Option'!D86</f>
        <v>---</v>
      </c>
      <c r="E104" s="110" t="str">
        <f>'Env. Eng Option'!E86</f>
        <v>Env. Eng. Design: Drinking Water Treatment</v>
      </c>
      <c r="F104" s="110">
        <f>'Env. Eng Option'!F86</f>
        <v>3</v>
      </c>
      <c r="G104" s="110" t="str">
        <f>'Env. Eng Option'!G86</f>
        <v>S</v>
      </c>
      <c r="H104" s="110" t="str">
        <f>'Env. Eng Option'!H86</f>
        <v>Prerequisite: CE 3520</v>
      </c>
      <c r="Y104" s="133"/>
    </row>
    <row r="105" spans="1:25" ht="15.5" x14ac:dyDescent="0.35">
      <c r="A105" s="159"/>
      <c r="C105" s="110" t="str">
        <f>'Env. Eng Option'!C87</f>
        <v>CE 6503</v>
      </c>
      <c r="D105" s="110" t="str">
        <f>'Env. Eng Option'!D87</f>
        <v>  242</v>
      </c>
      <c r="E105" s="110" t="str">
        <f>'Env. Eng Option'!E87</f>
        <v> Principles of Envr Engr</v>
      </c>
      <c r="F105" s="110">
        <f>'Env. Eng Option'!F87</f>
        <v>3</v>
      </c>
      <c r="G105" s="110" t="str">
        <f>'Env. Eng Option'!G87</f>
        <v>F</v>
      </c>
      <c r="H105" s="110" t="str">
        <f>'Env. Eng Option'!H87</f>
        <v>Prerequisite: CE 3520</v>
      </c>
      <c r="Y105" s="133"/>
    </row>
    <row r="106" spans="1:25" ht="15.5" x14ac:dyDescent="0.35">
      <c r="A106" s="159"/>
      <c r="C106" s="110" t="str">
        <f>'Env. Eng Option'!C88</f>
        <v>CE 6505</v>
      </c>
      <c r="D106" s="110" t="str">
        <f>'Env. Eng Option'!D88</f>
        <v>  244</v>
      </c>
      <c r="E106" s="110" t="str">
        <f>'Env. Eng Option'!E88</f>
        <v> Environmental Impact Assessmen</v>
      </c>
      <c r="F106" s="110">
        <f>'Env. Eng Option'!F88</f>
        <v>3</v>
      </c>
      <c r="G106" s="110" t="str">
        <f>'Env. Eng Option'!G88</f>
        <v>F</v>
      </c>
      <c r="H106" s="110" t="str">
        <f>'Env. Eng Option'!H88</f>
        <v>Prerequisite: CE 3520</v>
      </c>
      <c r="Y106" s="133"/>
    </row>
    <row r="107" spans="1:25" ht="15.5" x14ac:dyDescent="0.35">
      <c r="A107" s="159"/>
      <c r="C107" s="110" t="str">
        <f>'Env. Eng Option'!C89</f>
        <v>CE 6506</v>
      </c>
      <c r="D107" s="110" t="str">
        <f>'Env. Eng Option'!D89</f>
        <v>  245</v>
      </c>
      <c r="E107" s="110" t="str">
        <f>'Env. Eng Option'!E89</f>
        <v>Microbiology for Environmental Engineers</v>
      </c>
      <c r="F107" s="110">
        <f>'Env. Eng Option'!F89</f>
        <v>3</v>
      </c>
      <c r="G107" s="110" t="str">
        <f>'Env. Eng Option'!G89</f>
        <v>S (Even)</v>
      </c>
      <c r="H107" s="110" t="str">
        <f>'Env. Eng Option'!H89</f>
        <v>Prerequisite: CE 3520</v>
      </c>
      <c r="Y107" s="133"/>
    </row>
    <row r="108" spans="1:25" ht="16.5" customHeight="1" x14ac:dyDescent="0.35">
      <c r="A108" s="159"/>
      <c r="C108" s="110" t="str">
        <f>'Env. Eng Option'!C90</f>
        <v>CE 6507</v>
      </c>
      <c r="D108" s="110" t="str">
        <f>'Env. Eng Option'!D90</f>
        <v>  246</v>
      </c>
      <c r="E108" s="110" t="str">
        <f>'Env. Eng Option'!E90</f>
        <v> Advanced Technologies in Environmental Engineering</v>
      </c>
      <c r="F108" s="110">
        <f>'Env. Eng Option'!F90</f>
        <v>3</v>
      </c>
      <c r="G108" s="110" t="str">
        <f>'Env. Eng Option'!G90</f>
        <v>S</v>
      </c>
      <c r="H108" s="110" t="str">
        <f>'Env. Eng Option'!H90</f>
        <v>Prerequisite: CE 3520, CE 4530/CE 6504</v>
      </c>
      <c r="Y108" s="133"/>
    </row>
    <row r="109" spans="1:25" ht="15.5" x14ac:dyDescent="0.35">
      <c r="A109" s="159"/>
      <c r="C109" s="110" t="str">
        <f>'Env. Eng Option'!C91</f>
        <v>CE 6508</v>
      </c>
      <c r="D109" s="110" t="str">
        <f>'Env. Eng Option'!D91</f>
        <v>  247</v>
      </c>
      <c r="E109" s="110" t="str">
        <f>'Env. Eng Option'!E91</f>
        <v> Industrial Waste Treatment</v>
      </c>
      <c r="F109" s="110">
        <f>'Env. Eng Option'!F91</f>
        <v>3</v>
      </c>
      <c r="G109" s="110" t="str">
        <f>'Env. Eng Option'!G91</f>
        <v>F</v>
      </c>
      <c r="H109" s="110" t="str">
        <f>'Env. Eng Option'!H91</f>
        <v>---</v>
      </c>
      <c r="Y109" s="133"/>
    </row>
    <row r="110" spans="1:25" ht="15.5" x14ac:dyDescent="0.35">
      <c r="A110" s="159"/>
      <c r="C110" s="110" t="str">
        <f>'Env. Eng Option'!C92</f>
        <v>CE 6509</v>
      </c>
      <c r="D110" s="110" t="str">
        <f>'Env. Eng Option'!D92</f>
        <v>  248</v>
      </c>
      <c r="E110" s="110" t="str">
        <f>'Env. Eng Option'!E92</f>
        <v> Intro to Hazardous Wastes</v>
      </c>
      <c r="F110" s="110">
        <f>'Env. Eng Option'!F92</f>
        <v>3</v>
      </c>
      <c r="G110" s="110" t="str">
        <f>'Env. Eng Option'!G92</f>
        <v>S</v>
      </c>
      <c r="H110" s="110" t="str">
        <f>'Env. Eng Option'!H92</f>
        <v>Prerequisite: CE 3520</v>
      </c>
    </row>
    <row r="111" spans="1:25" ht="15.5" x14ac:dyDescent="0.35">
      <c r="A111" s="159"/>
      <c r="C111" s="110" t="str">
        <f>'Env. Eng Option'!C93</f>
        <v>CE 6602</v>
      </c>
      <c r="D111" s="110" t="str">
        <f>'Env. Eng Option'!D93</f>
        <v>  251</v>
      </c>
      <c r="E111" s="110" t="str">
        <f>'Env. Eng Option'!E93</f>
        <v> Hydraulic Engineering</v>
      </c>
      <c r="F111" s="110">
        <f>'Env. Eng Option'!F93</f>
        <v>3</v>
      </c>
      <c r="G111" s="110" t="str">
        <f>'Env. Eng Option'!G93</f>
        <v>F</v>
      </c>
      <c r="H111" s="110" t="str">
        <f>'Env. Eng Option'!H93</f>
        <v>Prerequisite: CE 3610</v>
      </c>
    </row>
    <row r="112" spans="1:25" ht="15.5" x14ac:dyDescent="0.35">
      <c r="A112" s="159"/>
      <c r="C112" s="110" t="str">
        <f>'Env. Eng Option'!C94</f>
        <v>CE 6609</v>
      </c>
      <c r="D112" s="110" t="str">
        <f>'Env. Eng Option'!D94</f>
        <v>  258</v>
      </c>
      <c r="E112" s="110" t="str">
        <f>'Env. Eng Option'!E94</f>
        <v>Numerical Methods in Environmental and Water Resources</v>
      </c>
      <c r="F112" s="110">
        <f>'Env. Eng Option'!F94</f>
        <v>3</v>
      </c>
      <c r="G112" s="110" t="str">
        <f>'Env. Eng Option'!G94</f>
        <v>S</v>
      </c>
      <c r="H112" s="110" t="str">
        <f>'Env. Eng Option'!H94</f>
        <v>Prerequisite: CE2210, MAE 3126</v>
      </c>
    </row>
    <row r="113" spans="1:8" ht="15.5" x14ac:dyDescent="0.35">
      <c r="A113" s="159"/>
      <c r="C113" s="110" t="str">
        <f>'Env. Eng Option'!C95</f>
        <v>CE 6611</v>
      </c>
      <c r="D113" s="110" t="str">
        <f>'Env. Eng Option'!D95</f>
        <v>  259</v>
      </c>
      <c r="E113" s="110" t="str">
        <f>'Env. Eng Option'!E95</f>
        <v xml:space="preserve">Advanced Hydrology </v>
      </c>
      <c r="F113" s="110">
        <f>'Env. Eng Option'!F95</f>
        <v>3</v>
      </c>
      <c r="G113" s="110" t="str">
        <f>'Env. Eng Option'!G95</f>
        <v>S</v>
      </c>
      <c r="H113" s="110" t="str">
        <f>'Env. Eng Option'!H95</f>
        <v>Prerequisite: CE 3604/CE 6604</v>
      </c>
    </row>
    <row r="114" spans="1:8" ht="15.5" x14ac:dyDescent="0.35">
      <c r="A114" s="159"/>
    </row>
    <row r="115" spans="1:8" ht="15.5" x14ac:dyDescent="0.35">
      <c r="A115" s="159"/>
    </row>
    <row r="116" spans="1:8" ht="15.5" x14ac:dyDescent="0.35">
      <c r="A116" s="159"/>
    </row>
  </sheetData>
  <sheetProtection algorithmName="SHA-512" hashValue="cPkdD3tJE7bywefKnlsyJbj77rJ5D3ElF0kTp6i5uYMgl22KO8wZE6UlC/GXSKJjEtKsw0Hs/XMmLnQqLMvGXg==" saltValue="TEtm14g9gM69iTetUsm/pg==" spinCount="100000" sheet="1" objects="1" scenarios="1"/>
  <customSheetViews>
    <customSheetView guid="{01C77170-9B80-4B41-93A1-200096C3CB54}" scale="70" showGridLines="0" fitToPage="1">
      <pane ySplit="9" topLeftCell="A10" activePane="bottomLeft" state="frozen"/>
      <selection pane="bottomLeft" activeCell="G12" sqref="G12"/>
      <rowBreaks count="1" manualBreakCount="1">
        <brk id="45" max="16383" man="1"/>
      </rowBreaks>
      <pageMargins left="0.7" right="0.7" top="0.26" bottom="0.12" header="0.3" footer="0.3"/>
      <pageSetup scale="70" fitToHeight="3"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10:A27"/>
    <mergeCell ref="A28:A45"/>
    <mergeCell ref="A46:A63"/>
    <mergeCell ref="A64:A81"/>
    <mergeCell ref="A82:A99"/>
  </mergeCells>
  <pageMargins left="0.7" right="0.7" top="0.26" bottom="0.12" header="0.3" footer="0.3"/>
  <pageSetup scale="70" fitToHeight="3" orientation="landscape" r:id="rId2"/>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B2:AC9"/>
  <sheetViews>
    <sheetView showGridLines="0" zoomScale="70" zoomScaleNormal="70" workbookViewId="0">
      <selection activeCell="N9" sqref="N9"/>
    </sheetView>
  </sheetViews>
  <sheetFormatPr defaultRowHeight="14.5" x14ac:dyDescent="0.35"/>
  <cols>
    <col min="1" max="1" width="14.54296875" customWidth="1"/>
  </cols>
  <sheetData>
    <row r="2" spans="2:29" s="145" customFormat="1" ht="46" x14ac:dyDescent="1">
      <c r="B2" s="317" t="s">
        <v>728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row>
    <row r="3" spans="2:29" s="155" customFormat="1" ht="30" customHeight="1" x14ac:dyDescent="0.35">
      <c r="B3" s="316" t="s">
        <v>701</v>
      </c>
      <c r="C3" s="316"/>
      <c r="D3" s="316"/>
      <c r="E3" s="316"/>
      <c r="F3" s="316"/>
      <c r="G3" s="318" t="s">
        <v>727</v>
      </c>
      <c r="H3" s="318"/>
      <c r="I3" s="318"/>
      <c r="J3" s="318"/>
      <c r="K3" s="318"/>
      <c r="L3" s="318"/>
      <c r="M3" s="318"/>
      <c r="N3" s="318"/>
      <c r="O3" s="318"/>
      <c r="P3" s="318"/>
      <c r="Q3" s="318"/>
      <c r="R3" s="318"/>
      <c r="S3" s="318"/>
      <c r="T3" s="318"/>
      <c r="U3" s="318"/>
      <c r="V3" s="318"/>
      <c r="W3" s="318"/>
      <c r="X3" s="318"/>
      <c r="Y3" s="318"/>
      <c r="Z3" s="318"/>
      <c r="AA3" s="318"/>
      <c r="AB3" s="318"/>
      <c r="AC3" s="318"/>
    </row>
    <row r="4" spans="2:29" s="155" customFormat="1" ht="30" customHeight="1" x14ac:dyDescent="0.35">
      <c r="B4" s="316" t="s">
        <v>702</v>
      </c>
      <c r="C4" s="316"/>
      <c r="D4" s="316"/>
      <c r="E4" s="316"/>
      <c r="F4" s="316"/>
      <c r="G4" s="318" t="s">
        <v>700</v>
      </c>
      <c r="H4" s="318"/>
      <c r="I4" s="318"/>
      <c r="J4" s="318"/>
      <c r="K4" s="318"/>
      <c r="L4" s="318"/>
      <c r="M4" s="318"/>
      <c r="N4" s="318"/>
      <c r="O4" s="318"/>
      <c r="P4" s="318"/>
      <c r="Q4" s="318"/>
      <c r="R4" s="318"/>
      <c r="S4" s="318"/>
      <c r="T4" s="318"/>
      <c r="U4" s="318"/>
      <c r="V4" s="318"/>
      <c r="W4" s="318"/>
      <c r="X4" s="318"/>
      <c r="Y4" s="318"/>
      <c r="Z4" s="318"/>
      <c r="AA4" s="318"/>
      <c r="AB4" s="318"/>
      <c r="AC4" s="318"/>
    </row>
    <row r="5" spans="2:29" s="144" customFormat="1" ht="13.9" customHeight="1" x14ac:dyDescent="0.6"/>
    <row r="6" spans="2:29" s="144" customFormat="1" ht="26" x14ac:dyDescent="0.6">
      <c r="B6" s="144" t="s">
        <v>536</v>
      </c>
    </row>
    <row r="7" spans="2:29" s="144" customFormat="1" ht="26" x14ac:dyDescent="0.6">
      <c r="B7" s="144" t="s">
        <v>547</v>
      </c>
    </row>
    <row r="8" spans="2:29" s="144" customFormat="1" ht="26" x14ac:dyDescent="0.6">
      <c r="B8" s="144" t="s">
        <v>699</v>
      </c>
    </row>
    <row r="9" spans="2:29" ht="26" x14ac:dyDescent="0.6">
      <c r="B9" s="144" t="s">
        <v>548</v>
      </c>
    </row>
  </sheetData>
  <sheetProtection algorithmName="SHA-512" hashValue="0GxN99OCTfbx4bv191HijLPkDP+8UVrMEJzJ8Ey40Bz/XkA4mnVeQ86hUzncLoDQQxcGiZvWboLmTeb0RLU9lA==" saltValue="9sU8lhybv19okAFqiLJHMg==" spinCount="100000" sheet="1" objects="1" scenarios="1"/>
  <customSheetViews>
    <customSheetView guid="{01C77170-9B80-4B41-93A1-200096C3CB54}" scale="80" showGridLines="0" topLeftCell="A25">
      <selection activeCell="R4" sqref="R4"/>
      <pageMargins left="0.7" right="0.7" top="0.75" bottom="0.75" header="0.3" footer="0.3"/>
    </customSheetView>
  </customSheetViews>
  <mergeCells count="5">
    <mergeCell ref="B3:F3"/>
    <mergeCell ref="B4:F4"/>
    <mergeCell ref="B2:AC2"/>
    <mergeCell ref="G3:AC3"/>
    <mergeCell ref="G4:AC4"/>
  </mergeCells>
  <hyperlinks>
    <hyperlink ref="G4" r:id="rId1" location="trackatext" xr:uid="{00000000-0004-0000-0600-000000000000}"/>
    <hyperlink ref="G3" r:id="rId2" location="text"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F206"/>
  <sheetViews>
    <sheetView showGridLines="0" topLeftCell="C1" zoomScale="70" zoomScaleNormal="70" workbookViewId="0">
      <pane ySplit="5" topLeftCell="A6" activePane="bottomLeft" state="frozen"/>
      <selection activeCell="C10" sqref="C10:D10"/>
      <selection pane="bottomLeft" activeCell="H7" sqref="H7"/>
    </sheetView>
  </sheetViews>
  <sheetFormatPr defaultColWidth="8.81640625" defaultRowHeight="15" customHeight="1" x14ac:dyDescent="0.35"/>
  <cols>
    <col min="1" max="1" width="10.7265625" style="6" customWidth="1"/>
    <col min="2" max="2" width="40.81640625" style="6" customWidth="1"/>
    <col min="3" max="3" width="28.81640625" style="6" customWidth="1"/>
    <col min="4" max="4" width="8.81640625" style="6"/>
    <col min="5" max="5" width="59.1796875" style="6" customWidth="1"/>
    <col min="6" max="6" width="9.26953125" style="6" customWidth="1"/>
    <col min="7" max="7" width="18.7265625" style="6" customWidth="1"/>
    <col min="8" max="8" width="74.7265625" style="6" customWidth="1"/>
    <col min="9" max="10" width="25" style="6" customWidth="1"/>
    <col min="11" max="11" width="24.453125" style="6" customWidth="1"/>
    <col min="12" max="12" width="52.453125" style="24" customWidth="1"/>
    <col min="13" max="13" width="34.7265625" style="24" customWidth="1"/>
    <col min="14" max="14" width="8.81640625" style="24"/>
    <col min="15" max="15" width="51.26953125" style="24" customWidth="1"/>
    <col min="16" max="16" width="19.54296875" style="24" customWidth="1"/>
    <col min="17" max="16384" width="8.81640625" style="24"/>
  </cols>
  <sheetData>
    <row r="1" spans="1:110" s="43" customFormat="1" ht="30" customHeight="1" x14ac:dyDescent="0.35">
      <c r="A1" s="319" t="s">
        <v>8</v>
      </c>
      <c r="B1" s="319"/>
      <c r="C1" s="319"/>
      <c r="D1" s="319"/>
      <c r="E1" s="319"/>
      <c r="F1" s="319"/>
      <c r="G1" s="319"/>
      <c r="H1" s="319"/>
      <c r="I1" s="319"/>
      <c r="J1" s="319"/>
      <c r="K1" s="319"/>
      <c r="L1" s="319"/>
    </row>
    <row r="2" spans="1:110" s="43" customFormat="1" ht="32.25" customHeight="1" x14ac:dyDescent="0.35">
      <c r="A2" s="320" t="s">
        <v>698</v>
      </c>
      <c r="B2" s="320"/>
      <c r="C2" s="320"/>
      <c r="D2" s="320"/>
      <c r="E2" s="320"/>
      <c r="F2" s="320"/>
      <c r="G2" s="320"/>
      <c r="H2" s="320"/>
      <c r="I2" s="320"/>
      <c r="J2" s="320"/>
      <c r="K2" s="320"/>
      <c r="L2" s="320"/>
    </row>
    <row r="3" spans="1:110" s="43" customFormat="1" ht="32.25" customHeight="1" x14ac:dyDescent="0.35">
      <c r="A3" s="320" t="s">
        <v>411</v>
      </c>
      <c r="B3" s="320"/>
      <c r="C3" s="320"/>
      <c r="D3" s="320"/>
      <c r="E3" s="320"/>
      <c r="F3" s="320"/>
      <c r="G3" s="320"/>
      <c r="H3" s="320"/>
      <c r="I3" s="320"/>
      <c r="J3" s="320"/>
      <c r="K3" s="320"/>
      <c r="L3" s="320"/>
    </row>
    <row r="4" spans="1:110" ht="15" customHeight="1" x14ac:dyDescent="0.35">
      <c r="A4" s="36"/>
      <c r="B4" s="36"/>
      <c r="C4" s="36"/>
      <c r="D4" s="36"/>
      <c r="E4" s="36"/>
      <c r="F4" s="36"/>
      <c r="G4" s="36"/>
      <c r="H4" s="36"/>
      <c r="I4" s="36"/>
      <c r="J4" s="36"/>
      <c r="K4" s="36"/>
    </row>
    <row r="5" spans="1:110" s="26" customFormat="1" ht="43.15" customHeight="1" x14ac:dyDescent="0.35">
      <c r="A5" s="37"/>
      <c r="B5" s="37" t="s">
        <v>9</v>
      </c>
      <c r="C5" s="37" t="s">
        <v>10</v>
      </c>
      <c r="D5" s="37" t="s">
        <v>11</v>
      </c>
      <c r="E5" s="37" t="s">
        <v>12</v>
      </c>
      <c r="F5" s="37" t="s">
        <v>13</v>
      </c>
      <c r="G5" s="37" t="s">
        <v>14</v>
      </c>
      <c r="H5" s="37" t="s">
        <v>15</v>
      </c>
      <c r="I5" s="37" t="s">
        <v>691</v>
      </c>
      <c r="J5" s="37" t="s">
        <v>691</v>
      </c>
      <c r="K5" s="37" t="s">
        <v>393</v>
      </c>
      <c r="L5" s="37" t="s">
        <v>16</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row>
    <row r="6" spans="1:110" ht="15" customHeight="1" x14ac:dyDescent="0.35">
      <c r="L6" s="6"/>
    </row>
    <row r="7" spans="1:110" s="28" customFormat="1" ht="30.65" customHeight="1" x14ac:dyDescent="0.35">
      <c r="A7" s="27" t="s">
        <v>17</v>
      </c>
      <c r="B7" s="27" t="s">
        <v>18</v>
      </c>
      <c r="C7" s="27" t="s">
        <v>229</v>
      </c>
      <c r="D7" s="27" t="s">
        <v>19</v>
      </c>
      <c r="E7" s="27" t="s">
        <v>518</v>
      </c>
      <c r="F7" s="27">
        <v>3</v>
      </c>
      <c r="G7" s="27" t="s">
        <v>20</v>
      </c>
      <c r="H7" s="27" t="s">
        <v>921</v>
      </c>
      <c r="I7" s="27" t="s">
        <v>86</v>
      </c>
      <c r="J7" s="27" t="s">
        <v>86</v>
      </c>
      <c r="K7" s="27" t="s">
        <v>402</v>
      </c>
      <c r="L7" s="27" t="s">
        <v>86</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row>
    <row r="8" spans="1:110" s="28" customFormat="1" ht="20.149999999999999" customHeight="1" x14ac:dyDescent="0.35">
      <c r="A8" s="27" t="s">
        <v>473</v>
      </c>
      <c r="B8" s="27" t="s">
        <v>18</v>
      </c>
      <c r="C8" s="27" t="s">
        <v>248</v>
      </c>
      <c r="D8" s="27" t="s">
        <v>21</v>
      </c>
      <c r="E8" s="27" t="s">
        <v>517</v>
      </c>
      <c r="F8" s="27">
        <v>3</v>
      </c>
      <c r="G8" s="27" t="s">
        <v>20</v>
      </c>
      <c r="H8" s="27" t="s">
        <v>882</v>
      </c>
      <c r="I8" s="27" t="s">
        <v>86</v>
      </c>
      <c r="J8" s="27" t="s">
        <v>86</v>
      </c>
      <c r="K8" s="27" t="s">
        <v>401</v>
      </c>
      <c r="L8" s="27" t="s">
        <v>86</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row>
    <row r="9" spans="1:110" s="28" customFormat="1" ht="20.149999999999999" customHeight="1" x14ac:dyDescent="0.35">
      <c r="A9" s="27" t="s">
        <v>473</v>
      </c>
      <c r="B9" s="27" t="s">
        <v>18</v>
      </c>
      <c r="C9" s="27" t="s">
        <v>249</v>
      </c>
      <c r="D9" s="27" t="s">
        <v>22</v>
      </c>
      <c r="E9" s="27" t="s">
        <v>23</v>
      </c>
      <c r="F9" s="27">
        <v>3</v>
      </c>
      <c r="G9" s="27" t="s">
        <v>20</v>
      </c>
      <c r="H9" s="27" t="s">
        <v>658</v>
      </c>
      <c r="I9" s="27" t="s">
        <v>86</v>
      </c>
      <c r="J9" s="27" t="s">
        <v>86</v>
      </c>
      <c r="K9" s="27" t="s">
        <v>401</v>
      </c>
      <c r="L9" s="27" t="s">
        <v>86</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row>
    <row r="10" spans="1:110" s="28" customFormat="1" ht="20.149999999999999" customHeight="1" x14ac:dyDescent="0.35">
      <c r="A10" s="27" t="s">
        <v>473</v>
      </c>
      <c r="B10" s="27" t="s">
        <v>18</v>
      </c>
      <c r="C10" s="27" t="s">
        <v>436</v>
      </c>
      <c r="D10" s="27">
        <v>115</v>
      </c>
      <c r="E10" s="27" t="s">
        <v>435</v>
      </c>
      <c r="F10" s="27">
        <v>3</v>
      </c>
      <c r="G10" s="27" t="s">
        <v>20</v>
      </c>
      <c r="H10" s="35" t="s">
        <v>913</v>
      </c>
      <c r="I10" s="27" t="s">
        <v>86</v>
      </c>
      <c r="J10" s="27" t="s">
        <v>86</v>
      </c>
      <c r="K10" s="27" t="s">
        <v>401</v>
      </c>
      <c r="L10" s="27" t="s">
        <v>86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s="28" customFormat="1" ht="20.149999999999999" customHeight="1" x14ac:dyDescent="0.35">
      <c r="A11" s="27" t="s">
        <v>473</v>
      </c>
      <c r="B11" s="27" t="s">
        <v>394</v>
      </c>
      <c r="C11" s="27" t="s">
        <v>470</v>
      </c>
      <c r="D11" s="27">
        <v>211</v>
      </c>
      <c r="E11" s="27" t="s">
        <v>395</v>
      </c>
      <c r="F11" s="27">
        <v>3</v>
      </c>
      <c r="G11" s="27" t="s">
        <v>27</v>
      </c>
      <c r="H11" s="27" t="s">
        <v>116</v>
      </c>
      <c r="I11" s="27" t="s">
        <v>692</v>
      </c>
      <c r="J11" s="27" t="s">
        <v>692</v>
      </c>
      <c r="K11" s="27" t="s">
        <v>402</v>
      </c>
      <c r="L11" s="27" t="s">
        <v>86</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s="28" customFormat="1" ht="20.149999999999999" customHeight="1" x14ac:dyDescent="0.35">
      <c r="A12" s="27" t="s">
        <v>473</v>
      </c>
      <c r="B12" s="27" t="s">
        <v>394</v>
      </c>
      <c r="C12" s="27" t="s">
        <v>471</v>
      </c>
      <c r="D12" s="27">
        <v>212</v>
      </c>
      <c r="E12" s="27" t="s">
        <v>396</v>
      </c>
      <c r="F12" s="27">
        <v>3</v>
      </c>
      <c r="G12" s="27" t="s">
        <v>24</v>
      </c>
      <c r="H12" s="27" t="s">
        <v>116</v>
      </c>
      <c r="I12" s="27" t="s">
        <v>692</v>
      </c>
      <c r="J12" s="27" t="s">
        <v>692</v>
      </c>
      <c r="K12" s="27" t="s">
        <v>401</v>
      </c>
      <c r="L12" s="27" t="s">
        <v>86</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s="28" customFormat="1" ht="20.149999999999999" customHeight="1" x14ac:dyDescent="0.35">
      <c r="A13" s="27" t="s">
        <v>473</v>
      </c>
      <c r="B13" s="27" t="s">
        <v>394</v>
      </c>
      <c r="C13" s="27" t="s">
        <v>472</v>
      </c>
      <c r="D13" s="27">
        <v>213</v>
      </c>
      <c r="E13" s="27" t="s">
        <v>397</v>
      </c>
      <c r="F13" s="27">
        <v>3</v>
      </c>
      <c r="G13" s="27" t="s">
        <v>27</v>
      </c>
      <c r="H13" s="27" t="s">
        <v>116</v>
      </c>
      <c r="I13" s="27" t="s">
        <v>692</v>
      </c>
      <c r="J13" s="27" t="s">
        <v>692</v>
      </c>
      <c r="K13" s="27" t="s">
        <v>401</v>
      </c>
      <c r="L13" s="27" t="s">
        <v>113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ht="40" customHeight="1" x14ac:dyDescent="0.35">
      <c r="A14" s="27" t="s">
        <v>431</v>
      </c>
      <c r="B14" s="27" t="s">
        <v>433</v>
      </c>
      <c r="C14" s="27" t="s">
        <v>709</v>
      </c>
      <c r="D14" s="27">
        <v>11</v>
      </c>
      <c r="E14" s="27" t="s">
        <v>430</v>
      </c>
      <c r="F14" s="27">
        <v>4</v>
      </c>
      <c r="G14" s="27" t="s">
        <v>27</v>
      </c>
      <c r="H14" s="27" t="s">
        <v>55</v>
      </c>
      <c r="I14" s="27"/>
      <c r="J14" s="27"/>
      <c r="K14" s="27" t="s">
        <v>401</v>
      </c>
      <c r="L14" s="27" t="s">
        <v>707</v>
      </c>
    </row>
    <row r="15" spans="1:110" ht="40" customHeight="1" x14ac:dyDescent="0.35">
      <c r="A15" s="27" t="s">
        <v>431</v>
      </c>
      <c r="B15" s="27" t="s">
        <v>433</v>
      </c>
      <c r="C15" s="27" t="s">
        <v>710</v>
      </c>
      <c r="D15" s="27">
        <v>12</v>
      </c>
      <c r="E15" s="27" t="s">
        <v>432</v>
      </c>
      <c r="F15" s="27">
        <v>4</v>
      </c>
      <c r="G15" s="27" t="s">
        <v>24</v>
      </c>
      <c r="H15" s="27" t="s">
        <v>55</v>
      </c>
      <c r="I15" s="27"/>
      <c r="J15" s="27"/>
      <c r="K15" s="27" t="s">
        <v>401</v>
      </c>
      <c r="L15" s="27" t="s">
        <v>708</v>
      </c>
    </row>
    <row r="16" spans="1:110" s="28" customFormat="1" ht="27" customHeight="1" x14ac:dyDescent="0.35">
      <c r="A16" s="29" t="s">
        <v>51</v>
      </c>
      <c r="B16" s="29" t="s">
        <v>52</v>
      </c>
      <c r="C16" s="29" t="s">
        <v>239</v>
      </c>
      <c r="D16" s="29" t="s">
        <v>53</v>
      </c>
      <c r="E16" s="29" t="s">
        <v>54</v>
      </c>
      <c r="F16" s="29">
        <v>1</v>
      </c>
      <c r="G16" s="29" t="s">
        <v>27</v>
      </c>
      <c r="H16" s="29" t="s">
        <v>513</v>
      </c>
      <c r="I16" s="29"/>
      <c r="J16" s="29"/>
      <c r="K16" s="29" t="s">
        <v>406</v>
      </c>
      <c r="L16" s="29" t="s">
        <v>86</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row>
    <row r="17" spans="1:110" s="28" customFormat="1" ht="27" customHeight="1" x14ac:dyDescent="0.35">
      <c r="A17" s="29" t="s">
        <v>51</v>
      </c>
      <c r="B17" s="29" t="s">
        <v>52</v>
      </c>
      <c r="C17" s="29" t="s">
        <v>240</v>
      </c>
      <c r="D17" s="30" t="s">
        <v>55</v>
      </c>
      <c r="E17" s="29" t="s">
        <v>56</v>
      </c>
      <c r="F17" s="29">
        <v>1</v>
      </c>
      <c r="G17" s="29" t="s">
        <v>24</v>
      </c>
      <c r="H17" s="29" t="s">
        <v>513</v>
      </c>
      <c r="I17" s="29"/>
      <c r="J17" s="29"/>
      <c r="K17" s="29" t="s">
        <v>809</v>
      </c>
      <c r="L17" s="29" t="s">
        <v>86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row>
    <row r="18" spans="1:110" s="28" customFormat="1" ht="20.149999999999999" customHeight="1" x14ac:dyDescent="0.35">
      <c r="A18" s="29" t="s">
        <v>57</v>
      </c>
      <c r="B18" s="29" t="s">
        <v>52</v>
      </c>
      <c r="C18" s="29" t="s">
        <v>241</v>
      </c>
      <c r="D18" s="29" t="s">
        <v>58</v>
      </c>
      <c r="E18" s="29" t="s">
        <v>514</v>
      </c>
      <c r="F18" s="29">
        <v>3</v>
      </c>
      <c r="G18" s="29" t="s">
        <v>24</v>
      </c>
      <c r="H18" s="29" t="s">
        <v>912</v>
      </c>
      <c r="I18" s="31"/>
      <c r="J18" s="31"/>
      <c r="K18" s="29" t="s">
        <v>809</v>
      </c>
      <c r="L18" s="29" t="s">
        <v>86</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row>
    <row r="19" spans="1:110" s="28" customFormat="1" ht="44.25" customHeight="1" x14ac:dyDescent="0.35">
      <c r="A19" s="29" t="s">
        <v>57</v>
      </c>
      <c r="B19" s="29" t="s">
        <v>52</v>
      </c>
      <c r="C19" s="29" t="s">
        <v>242</v>
      </c>
      <c r="D19" s="29" t="s">
        <v>59</v>
      </c>
      <c r="E19" s="29" t="s">
        <v>712</v>
      </c>
      <c r="F19" s="29">
        <v>3</v>
      </c>
      <c r="G19" s="29" t="s">
        <v>20</v>
      </c>
      <c r="H19" s="29" t="s">
        <v>857</v>
      </c>
      <c r="I19" s="31"/>
      <c r="J19" s="31"/>
      <c r="K19" s="29" t="s">
        <v>401</v>
      </c>
      <c r="L19" s="29" t="s">
        <v>713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row>
    <row r="20" spans="1:110" s="33" customFormat="1" ht="20.149999999999999" customHeight="1" x14ac:dyDescent="0.35">
      <c r="A20" s="29" t="s">
        <v>57</v>
      </c>
      <c r="B20" s="29" t="s">
        <v>52</v>
      </c>
      <c r="C20" s="29" t="s">
        <v>243</v>
      </c>
      <c r="D20" s="29" t="str">
        <f>D17</f>
        <v>---</v>
      </c>
      <c r="E20" s="29" t="s">
        <v>60</v>
      </c>
      <c r="F20" s="29">
        <v>3</v>
      </c>
      <c r="G20" s="29" t="s">
        <v>20</v>
      </c>
      <c r="H20" s="29" t="s">
        <v>513</v>
      </c>
      <c r="I20" s="31"/>
      <c r="J20" s="31"/>
      <c r="K20" s="29" t="s">
        <v>407</v>
      </c>
      <c r="L20" s="29"/>
      <c r="M20" s="24"/>
      <c r="N20" s="24"/>
    </row>
    <row r="21" spans="1:110" s="33" customFormat="1" ht="20.149999999999999" customHeight="1" x14ac:dyDescent="0.35">
      <c r="A21" s="29" t="s">
        <v>57</v>
      </c>
      <c r="B21" s="29" t="s">
        <v>52</v>
      </c>
      <c r="C21" s="29" t="s">
        <v>250</v>
      </c>
      <c r="D21" s="29" t="s">
        <v>61</v>
      </c>
      <c r="E21" s="29" t="s">
        <v>62</v>
      </c>
      <c r="F21" s="29">
        <v>3</v>
      </c>
      <c r="G21" s="29" t="s">
        <v>24</v>
      </c>
      <c r="H21" s="29" t="s">
        <v>858</v>
      </c>
      <c r="I21" s="31"/>
      <c r="J21" s="31"/>
      <c r="K21" s="29" t="s">
        <v>809</v>
      </c>
      <c r="L21" s="29" t="s">
        <v>86</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110" s="136" customFormat="1" ht="20.149999999999999" customHeight="1" x14ac:dyDescent="0.35">
      <c r="A22" s="29" t="s">
        <v>57</v>
      </c>
      <c r="B22" s="29" t="s">
        <v>52</v>
      </c>
      <c r="C22" s="29" t="s">
        <v>251</v>
      </c>
      <c r="D22" s="29" t="s">
        <v>486</v>
      </c>
      <c r="E22" s="29" t="s">
        <v>64</v>
      </c>
      <c r="F22" s="29">
        <v>2</v>
      </c>
      <c r="G22" s="29" t="s">
        <v>27</v>
      </c>
      <c r="H22" s="29" t="s">
        <v>859</v>
      </c>
      <c r="I22" s="31"/>
      <c r="J22" s="31" t="s">
        <v>65</v>
      </c>
      <c r="K22" s="29" t="s">
        <v>810</v>
      </c>
      <c r="L22" s="29" t="s">
        <v>86</v>
      </c>
      <c r="M22" s="2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row>
    <row r="23" spans="1:110" s="33" customFormat="1" ht="20.149999999999999" customHeight="1" x14ac:dyDescent="0.35">
      <c r="A23" s="29" t="s">
        <v>57</v>
      </c>
      <c r="B23" s="29" t="s">
        <v>52</v>
      </c>
      <c r="C23" s="29" t="s">
        <v>252</v>
      </c>
      <c r="D23" s="29" t="s">
        <v>66</v>
      </c>
      <c r="E23" s="29" t="s">
        <v>487</v>
      </c>
      <c r="F23" s="29">
        <v>1</v>
      </c>
      <c r="G23" s="29" t="s">
        <v>27</v>
      </c>
      <c r="H23" s="29" t="s">
        <v>860</v>
      </c>
      <c r="I23" s="31"/>
      <c r="J23" s="31" t="s">
        <v>65</v>
      </c>
      <c r="K23" s="29" t="s">
        <v>810</v>
      </c>
      <c r="L23" s="29" t="s">
        <v>86</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110" s="33" customFormat="1" ht="20.149999999999999" customHeight="1" x14ac:dyDescent="0.35">
      <c r="A24" s="29" t="s">
        <v>57</v>
      </c>
      <c r="B24" s="29" t="s">
        <v>52</v>
      </c>
      <c r="C24" s="29" t="s">
        <v>412</v>
      </c>
      <c r="D24" s="30" t="s">
        <v>55</v>
      </c>
      <c r="E24" s="29" t="s">
        <v>418</v>
      </c>
      <c r="F24" s="29">
        <v>2</v>
      </c>
      <c r="G24" s="29" t="s">
        <v>24</v>
      </c>
      <c r="H24" s="29" t="s">
        <v>861</v>
      </c>
      <c r="I24" s="31"/>
      <c r="J24" s="31"/>
      <c r="K24" s="29" t="s">
        <v>460</v>
      </c>
      <c r="L24" s="29" t="s">
        <v>86</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110" s="136" customFormat="1" ht="20.149999999999999" customHeight="1" x14ac:dyDescent="0.35">
      <c r="A25" s="183" t="s">
        <v>57</v>
      </c>
      <c r="B25" s="183" t="s">
        <v>52</v>
      </c>
      <c r="C25" s="183" t="s">
        <v>253</v>
      </c>
      <c r="D25" s="183" t="s">
        <v>67</v>
      </c>
      <c r="E25" s="183" t="s">
        <v>515</v>
      </c>
      <c r="F25" s="183">
        <v>3</v>
      </c>
      <c r="G25" s="183" t="s">
        <v>27</v>
      </c>
      <c r="H25" s="183" t="s">
        <v>862</v>
      </c>
      <c r="I25" s="184"/>
      <c r="J25" s="184"/>
      <c r="K25" s="183" t="s">
        <v>461</v>
      </c>
      <c r="L25" s="183" t="s">
        <v>86</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row>
    <row r="26" spans="1:110" s="136" customFormat="1" ht="20.149999999999999" customHeight="1" x14ac:dyDescent="0.35">
      <c r="A26" s="183" t="s">
        <v>57</v>
      </c>
      <c r="B26" s="183" t="s">
        <v>52</v>
      </c>
      <c r="C26" s="183" t="s">
        <v>254</v>
      </c>
      <c r="D26" s="183" t="s">
        <v>68</v>
      </c>
      <c r="E26" s="183" t="s">
        <v>516</v>
      </c>
      <c r="F26" s="183">
        <v>3</v>
      </c>
      <c r="G26" s="183" t="s">
        <v>24</v>
      </c>
      <c r="H26" s="183" t="s">
        <v>863</v>
      </c>
      <c r="I26" s="184"/>
      <c r="J26" s="184"/>
      <c r="K26" s="183" t="s">
        <v>403</v>
      </c>
      <c r="L26" s="183" t="s">
        <v>86</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row>
    <row r="27" spans="1:110" s="33" customFormat="1" ht="20.149999999999999" customHeight="1" x14ac:dyDescent="0.35">
      <c r="A27" s="29" t="s">
        <v>57</v>
      </c>
      <c r="B27" s="29" t="s">
        <v>52</v>
      </c>
      <c r="C27" s="180" t="s">
        <v>811</v>
      </c>
      <c r="D27" s="30" t="s">
        <v>55</v>
      </c>
      <c r="E27" s="29" t="s">
        <v>812</v>
      </c>
      <c r="F27" s="29">
        <v>3</v>
      </c>
      <c r="G27" s="29" t="s">
        <v>27</v>
      </c>
      <c r="H27" s="29" t="s">
        <v>814</v>
      </c>
      <c r="I27" s="31"/>
      <c r="J27" s="31"/>
      <c r="K27" s="29" t="s">
        <v>404</v>
      </c>
      <c r="L27" s="29"/>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110" s="33" customFormat="1" ht="20.149999999999999" customHeight="1" x14ac:dyDescent="0.35">
      <c r="A28" s="29" t="s">
        <v>57</v>
      </c>
      <c r="B28" s="29" t="s">
        <v>52</v>
      </c>
      <c r="C28" s="29" t="s">
        <v>255</v>
      </c>
      <c r="D28" s="29" t="s">
        <v>69</v>
      </c>
      <c r="E28" s="29" t="s">
        <v>70</v>
      </c>
      <c r="F28" s="29">
        <v>3</v>
      </c>
      <c r="G28" s="29" t="s">
        <v>24</v>
      </c>
      <c r="H28" s="180" t="s">
        <v>816</v>
      </c>
      <c r="I28" s="31"/>
      <c r="J28" s="31"/>
      <c r="K28" s="29" t="s">
        <v>404</v>
      </c>
      <c r="L28" s="29" t="s">
        <v>86</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110" s="33" customFormat="1" ht="20.149999999999999" customHeight="1" x14ac:dyDescent="0.35">
      <c r="A29" s="29" t="s">
        <v>57</v>
      </c>
      <c r="B29" s="29" t="s">
        <v>52</v>
      </c>
      <c r="C29" s="180" t="s">
        <v>732</v>
      </c>
      <c r="D29" s="30" t="s">
        <v>55</v>
      </c>
      <c r="E29" s="29" t="s">
        <v>733</v>
      </c>
      <c r="F29" s="29">
        <v>1</v>
      </c>
      <c r="G29" s="29" t="s">
        <v>24</v>
      </c>
      <c r="H29" s="180" t="s">
        <v>915</v>
      </c>
      <c r="I29" s="31"/>
      <c r="J29" s="31"/>
      <c r="K29" s="29" t="s">
        <v>404</v>
      </c>
      <c r="L29" s="29"/>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110" s="33" customFormat="1" ht="20.149999999999999" customHeight="1" x14ac:dyDescent="0.35">
      <c r="A30" s="29" t="s">
        <v>57</v>
      </c>
      <c r="B30" s="29" t="s">
        <v>52</v>
      </c>
      <c r="C30" s="29" t="s">
        <v>256</v>
      </c>
      <c r="D30" s="29" t="s">
        <v>71</v>
      </c>
      <c r="E30" s="29" t="s">
        <v>914</v>
      </c>
      <c r="F30" s="29">
        <v>3</v>
      </c>
      <c r="G30" s="29" t="s">
        <v>24</v>
      </c>
      <c r="H30" s="180" t="s">
        <v>815</v>
      </c>
      <c r="I30" s="31"/>
      <c r="J30" s="31"/>
      <c r="K30" s="29" t="s">
        <v>407</v>
      </c>
      <c r="L30" s="29" t="s">
        <v>86</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110" s="33" customFormat="1" ht="20.149999999999999" customHeight="1" x14ac:dyDescent="0.35">
      <c r="A31" s="29" t="s">
        <v>57</v>
      </c>
      <c r="B31" s="29" t="s">
        <v>52</v>
      </c>
      <c r="C31" s="29" t="s">
        <v>257</v>
      </c>
      <c r="D31" s="29" t="s">
        <v>72</v>
      </c>
      <c r="E31" s="29" t="s">
        <v>73</v>
      </c>
      <c r="F31" s="29">
        <v>1</v>
      </c>
      <c r="G31" s="29" t="s">
        <v>24</v>
      </c>
      <c r="H31" s="29" t="s">
        <v>864</v>
      </c>
      <c r="I31" s="31"/>
      <c r="J31" s="31"/>
      <c r="K31" s="29" t="s">
        <v>407</v>
      </c>
      <c r="L31" s="29" t="s">
        <v>86</v>
      </c>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110" s="33" customFormat="1" ht="40.15" customHeight="1" x14ac:dyDescent="0.35">
      <c r="A32" s="29" t="s">
        <v>57</v>
      </c>
      <c r="B32" s="29" t="s">
        <v>52</v>
      </c>
      <c r="C32" s="157" t="s">
        <v>751</v>
      </c>
      <c r="D32" s="29" t="s">
        <v>89</v>
      </c>
      <c r="E32" s="29" t="s">
        <v>754</v>
      </c>
      <c r="F32" s="29">
        <v>3</v>
      </c>
      <c r="G32" s="29" t="s">
        <v>27</v>
      </c>
      <c r="H32" s="180" t="s">
        <v>865</v>
      </c>
      <c r="I32" s="31"/>
      <c r="J32" s="31"/>
      <c r="K32" s="29"/>
      <c r="L32" s="29"/>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110" s="33" customFormat="1" ht="20.149999999999999" customHeight="1" x14ac:dyDescent="0.35">
      <c r="A33" s="29" t="s">
        <v>57</v>
      </c>
      <c r="B33" s="29" t="s">
        <v>52</v>
      </c>
      <c r="C33" s="157" t="s">
        <v>258</v>
      </c>
      <c r="D33" s="29" t="s">
        <v>74</v>
      </c>
      <c r="E33" s="29" t="s">
        <v>752</v>
      </c>
      <c r="F33" s="29">
        <v>3</v>
      </c>
      <c r="G33" s="29" t="s">
        <v>24</v>
      </c>
      <c r="H33" s="180" t="s">
        <v>817</v>
      </c>
      <c r="I33" s="31"/>
      <c r="J33" s="31"/>
      <c r="K33" s="29" t="s">
        <v>401</v>
      </c>
      <c r="L33" s="29" t="s">
        <v>86</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110" s="33" customFormat="1" ht="20.149999999999999" customHeight="1" x14ac:dyDescent="0.35">
      <c r="A34" s="29" t="s">
        <v>57</v>
      </c>
      <c r="B34" s="29" t="s">
        <v>52</v>
      </c>
      <c r="C34" s="29" t="s">
        <v>259</v>
      </c>
      <c r="D34" s="29" t="s">
        <v>75</v>
      </c>
      <c r="E34" s="29" t="s">
        <v>76</v>
      </c>
      <c r="F34" s="29">
        <v>1</v>
      </c>
      <c r="G34" s="29" t="s">
        <v>24</v>
      </c>
      <c r="H34" s="180" t="s">
        <v>818</v>
      </c>
      <c r="I34" s="31"/>
      <c r="J34" s="31"/>
      <c r="K34" s="29" t="s">
        <v>401</v>
      </c>
      <c r="L34" s="29" t="s">
        <v>86</v>
      </c>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110" s="33" customFormat="1" ht="28.9" customHeight="1" x14ac:dyDescent="0.35">
      <c r="A35" s="29" t="s">
        <v>57</v>
      </c>
      <c r="B35" s="29" t="s">
        <v>52</v>
      </c>
      <c r="C35" s="29" t="s">
        <v>260</v>
      </c>
      <c r="D35" s="29" t="s">
        <v>77</v>
      </c>
      <c r="E35" s="29" t="s">
        <v>78</v>
      </c>
      <c r="F35" s="29">
        <v>3</v>
      </c>
      <c r="G35" s="29" t="s">
        <v>27</v>
      </c>
      <c r="H35" s="180" t="s">
        <v>819</v>
      </c>
      <c r="I35" s="31"/>
      <c r="J35" s="31"/>
      <c r="K35" s="29" t="s">
        <v>809</v>
      </c>
      <c r="L35" s="29" t="s">
        <v>86</v>
      </c>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110" s="187" customFormat="1" ht="31.9" customHeight="1" x14ac:dyDescent="0.35">
      <c r="A36" s="183" t="s">
        <v>57</v>
      </c>
      <c r="B36" s="183" t="s">
        <v>52</v>
      </c>
      <c r="C36" s="185" t="s">
        <v>244</v>
      </c>
      <c r="D36" s="186" t="s">
        <v>55</v>
      </c>
      <c r="E36" s="183" t="s">
        <v>419</v>
      </c>
      <c r="F36" s="183">
        <v>3</v>
      </c>
      <c r="G36" s="183" t="s">
        <v>27</v>
      </c>
      <c r="H36" s="183" t="s">
        <v>866</v>
      </c>
      <c r="I36" s="184"/>
      <c r="J36" s="184"/>
      <c r="K36" s="183" t="s">
        <v>809</v>
      </c>
      <c r="L36" s="183" t="s">
        <v>86</v>
      </c>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row>
    <row r="37" spans="1:110" s="33" customFormat="1" ht="20.149999999999999" customHeight="1" x14ac:dyDescent="0.35">
      <c r="A37" s="29" t="s">
        <v>57</v>
      </c>
      <c r="B37" s="29" t="s">
        <v>52</v>
      </c>
      <c r="C37" s="29" t="s">
        <v>261</v>
      </c>
      <c r="D37" s="29" t="s">
        <v>79</v>
      </c>
      <c r="E37" s="29" t="s">
        <v>80</v>
      </c>
      <c r="F37" s="29">
        <v>3</v>
      </c>
      <c r="G37" s="29" t="s">
        <v>27</v>
      </c>
      <c r="H37" s="29" t="s">
        <v>816</v>
      </c>
      <c r="I37" s="31"/>
      <c r="J37" s="31"/>
      <c r="K37" s="29" t="s">
        <v>406</v>
      </c>
      <c r="L37" s="29" t="s">
        <v>86</v>
      </c>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row>
    <row r="38" spans="1:110" s="33" customFormat="1" ht="22.15" customHeight="1" x14ac:dyDescent="0.35">
      <c r="A38" s="29" t="s">
        <v>57</v>
      </c>
      <c r="B38" s="29" t="s">
        <v>52</v>
      </c>
      <c r="C38" s="29" t="s">
        <v>262</v>
      </c>
      <c r="D38" s="30" t="s">
        <v>81</v>
      </c>
      <c r="E38" s="29" t="s">
        <v>485</v>
      </c>
      <c r="F38" s="29">
        <v>3</v>
      </c>
      <c r="G38" s="29" t="s">
        <v>24</v>
      </c>
      <c r="H38" s="29" t="s">
        <v>513</v>
      </c>
      <c r="I38" s="31"/>
      <c r="J38" s="31" t="s">
        <v>65</v>
      </c>
      <c r="K38" s="29" t="s">
        <v>401</v>
      </c>
      <c r="L38" s="29" t="s">
        <v>86</v>
      </c>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row>
    <row r="39" spans="1:110" s="136" customFormat="1" ht="20.149999999999999" customHeight="1" x14ac:dyDescent="0.35">
      <c r="A39" s="183" t="s">
        <v>57</v>
      </c>
      <c r="B39" s="183" t="s">
        <v>52</v>
      </c>
      <c r="C39" s="183" t="s">
        <v>669</v>
      </c>
      <c r="D39" s="183" t="s">
        <v>55</v>
      </c>
      <c r="E39" s="183" t="s">
        <v>671</v>
      </c>
      <c r="F39" s="183">
        <v>1</v>
      </c>
      <c r="G39" s="183" t="s">
        <v>27</v>
      </c>
      <c r="H39" s="183" t="s">
        <v>673</v>
      </c>
      <c r="I39" s="184"/>
      <c r="J39" s="184"/>
      <c r="K39" s="183" t="s">
        <v>462</v>
      </c>
      <c r="L39" s="183" t="s">
        <v>86</v>
      </c>
      <c r="M39" s="135" t="s">
        <v>693</v>
      </c>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row>
    <row r="40" spans="1:110" s="136" customFormat="1" ht="20.149999999999999" customHeight="1" x14ac:dyDescent="0.35">
      <c r="A40" s="183" t="s">
        <v>57</v>
      </c>
      <c r="B40" s="183" t="s">
        <v>52</v>
      </c>
      <c r="C40" s="183" t="s">
        <v>670</v>
      </c>
      <c r="D40" s="183">
        <v>196</v>
      </c>
      <c r="E40" s="183" t="s">
        <v>672</v>
      </c>
      <c r="F40" s="183">
        <v>3</v>
      </c>
      <c r="G40" s="183" t="s">
        <v>24</v>
      </c>
      <c r="H40" s="183" t="s">
        <v>669</v>
      </c>
      <c r="I40" s="184"/>
      <c r="J40" s="184"/>
      <c r="K40" s="183"/>
      <c r="L40" s="183"/>
      <c r="M40" s="135" t="s">
        <v>693</v>
      </c>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row>
    <row r="41" spans="1:110" s="33" customFormat="1" ht="20.149999999999999" customHeight="1" x14ac:dyDescent="0.35">
      <c r="A41" s="29" t="s">
        <v>57</v>
      </c>
      <c r="B41" s="29" t="s">
        <v>52</v>
      </c>
      <c r="C41" s="29" t="s">
        <v>263</v>
      </c>
      <c r="D41" s="29" t="s">
        <v>82</v>
      </c>
      <c r="E41" s="29" t="s">
        <v>83</v>
      </c>
      <c r="F41" s="29">
        <v>3</v>
      </c>
      <c r="G41" s="29" t="s">
        <v>27</v>
      </c>
      <c r="H41" s="29" t="s">
        <v>820</v>
      </c>
      <c r="I41" s="31"/>
      <c r="J41" s="31"/>
      <c r="K41" s="29" t="s">
        <v>403</v>
      </c>
      <c r="L41" s="29" t="s">
        <v>86</v>
      </c>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row>
    <row r="42" spans="1:110" s="33" customFormat="1" ht="20.149999999999999" customHeight="1" x14ac:dyDescent="0.35">
      <c r="A42" s="29" t="s">
        <v>57</v>
      </c>
      <c r="B42" s="29" t="s">
        <v>52</v>
      </c>
      <c r="C42" s="29" t="s">
        <v>264</v>
      </c>
      <c r="D42" s="29" t="s">
        <v>84</v>
      </c>
      <c r="E42" s="29" t="s">
        <v>85</v>
      </c>
      <c r="F42" s="29">
        <v>1</v>
      </c>
      <c r="G42" s="29" t="s">
        <v>27</v>
      </c>
      <c r="H42" s="29" t="s">
        <v>867</v>
      </c>
      <c r="I42" s="31"/>
      <c r="J42" s="31"/>
      <c r="K42" s="29" t="s">
        <v>403</v>
      </c>
      <c r="L42" s="29" t="s">
        <v>86</v>
      </c>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row>
    <row r="43" spans="1:110" s="33" customFormat="1" ht="20.149999999999999" customHeight="1" x14ac:dyDescent="0.35">
      <c r="A43" s="29" t="s">
        <v>57</v>
      </c>
      <c r="B43" s="29" t="s">
        <v>52</v>
      </c>
      <c r="C43" s="29" t="s">
        <v>245</v>
      </c>
      <c r="D43" s="29" t="s">
        <v>86</v>
      </c>
      <c r="E43" s="29" t="s">
        <v>87</v>
      </c>
      <c r="F43" s="29">
        <v>3</v>
      </c>
      <c r="G43" s="29" t="s">
        <v>24</v>
      </c>
      <c r="H43" s="29" t="s">
        <v>868</v>
      </c>
      <c r="I43" s="31"/>
      <c r="J43" s="31"/>
      <c r="K43" s="29" t="s">
        <v>403</v>
      </c>
      <c r="L43" s="29" t="s">
        <v>86</v>
      </c>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row>
    <row r="44" spans="1:110" ht="36" customHeight="1" x14ac:dyDescent="0.35">
      <c r="A44" s="29" t="s">
        <v>57</v>
      </c>
      <c r="B44" s="29" t="s">
        <v>52</v>
      </c>
      <c r="C44" s="157" t="s">
        <v>265</v>
      </c>
      <c r="D44" s="29" t="s">
        <v>88</v>
      </c>
      <c r="E44" s="29" t="s">
        <v>753</v>
      </c>
      <c r="F44" s="29">
        <v>3</v>
      </c>
      <c r="G44" s="29" t="s">
        <v>27</v>
      </c>
      <c r="H44" s="29" t="s">
        <v>821</v>
      </c>
      <c r="I44" s="31"/>
      <c r="J44" s="31"/>
      <c r="K44" s="29" t="s">
        <v>407</v>
      </c>
      <c r="L44" s="29" t="s">
        <v>86</v>
      </c>
    </row>
    <row r="45" spans="1:110" ht="20.149999999999999" customHeight="1" x14ac:dyDescent="0.35">
      <c r="A45" s="32" t="s">
        <v>57</v>
      </c>
      <c r="B45" s="32" t="s">
        <v>52</v>
      </c>
      <c r="C45" s="157" t="s">
        <v>907</v>
      </c>
      <c r="D45" s="32" t="s">
        <v>198</v>
      </c>
      <c r="E45" s="32" t="s">
        <v>747</v>
      </c>
      <c r="F45" s="32">
        <v>3</v>
      </c>
      <c r="G45" s="32" t="s">
        <v>27</v>
      </c>
      <c r="H45" s="32" t="s">
        <v>822</v>
      </c>
      <c r="I45" s="32" t="s">
        <v>692</v>
      </c>
      <c r="J45" s="32" t="s">
        <v>692</v>
      </c>
      <c r="K45" s="32" t="s">
        <v>809</v>
      </c>
      <c r="L45" s="32" t="s">
        <v>99</v>
      </c>
    </row>
    <row r="46" spans="1:110" ht="20.149999999999999" customHeight="1" x14ac:dyDescent="0.35">
      <c r="A46" s="29" t="s">
        <v>57</v>
      </c>
      <c r="B46" s="29" t="s">
        <v>52</v>
      </c>
      <c r="C46" s="29" t="s">
        <v>266</v>
      </c>
      <c r="D46" s="29" t="s">
        <v>90</v>
      </c>
      <c r="E46" s="29" t="s">
        <v>91</v>
      </c>
      <c r="F46" s="29" t="s">
        <v>824</v>
      </c>
      <c r="G46" s="29" t="s">
        <v>20</v>
      </c>
      <c r="H46" s="29" t="s">
        <v>823</v>
      </c>
      <c r="I46" s="31"/>
      <c r="J46" s="31"/>
      <c r="K46" s="29" t="s">
        <v>401</v>
      </c>
      <c r="L46" s="29" t="s">
        <v>86</v>
      </c>
    </row>
    <row r="47" spans="1:110" ht="32.5" customHeight="1" x14ac:dyDescent="0.35">
      <c r="A47" s="29" t="s">
        <v>57</v>
      </c>
      <c r="B47" s="29" t="s">
        <v>52</v>
      </c>
      <c r="C47" s="29" t="s">
        <v>267</v>
      </c>
      <c r="D47" s="29" t="s">
        <v>92</v>
      </c>
      <c r="E47" s="29" t="s">
        <v>93</v>
      </c>
      <c r="F47" s="29" t="s">
        <v>94</v>
      </c>
      <c r="G47" s="29" t="s">
        <v>20</v>
      </c>
      <c r="H47" s="29" t="s">
        <v>825</v>
      </c>
      <c r="I47" s="31"/>
      <c r="J47" s="31"/>
      <c r="K47" s="29" t="s">
        <v>401</v>
      </c>
      <c r="L47" s="29" t="s">
        <v>86</v>
      </c>
    </row>
    <row r="48" spans="1:110" ht="32.5" customHeight="1" x14ac:dyDescent="0.35">
      <c r="A48" s="29" t="s">
        <v>57</v>
      </c>
      <c r="B48" s="29" t="s">
        <v>52</v>
      </c>
      <c r="C48" s="29" t="s">
        <v>826</v>
      </c>
      <c r="D48" s="30" t="s">
        <v>55</v>
      </c>
      <c r="E48" s="29" t="s">
        <v>827</v>
      </c>
      <c r="F48" s="29" t="s">
        <v>828</v>
      </c>
      <c r="G48" s="30" t="s">
        <v>55</v>
      </c>
      <c r="H48" s="30" t="s">
        <v>55</v>
      </c>
      <c r="I48" s="31"/>
      <c r="J48" s="31"/>
      <c r="K48" s="29"/>
      <c r="L48" s="29"/>
    </row>
    <row r="49" spans="1:12" ht="20.149999999999999" customHeight="1" x14ac:dyDescent="0.35">
      <c r="A49" s="32" t="s">
        <v>57</v>
      </c>
      <c r="B49" s="32" t="s">
        <v>52</v>
      </c>
      <c r="C49" s="32" t="s">
        <v>246</v>
      </c>
      <c r="D49" s="32" t="s">
        <v>95</v>
      </c>
      <c r="E49" s="32" t="s">
        <v>96</v>
      </c>
      <c r="F49" s="32">
        <v>3</v>
      </c>
      <c r="G49" s="32" t="s">
        <v>27</v>
      </c>
      <c r="H49" s="32" t="s">
        <v>869</v>
      </c>
      <c r="I49" s="32" t="s">
        <v>692</v>
      </c>
      <c r="J49" s="32" t="s">
        <v>692</v>
      </c>
      <c r="K49" s="32" t="s">
        <v>401</v>
      </c>
      <c r="L49" s="32" t="s">
        <v>86</v>
      </c>
    </row>
    <row r="50" spans="1:12" ht="20.149999999999999" customHeight="1" x14ac:dyDescent="0.35">
      <c r="A50" s="32" t="s">
        <v>57</v>
      </c>
      <c r="B50" s="32" t="s">
        <v>52</v>
      </c>
      <c r="C50" s="32" t="s">
        <v>247</v>
      </c>
      <c r="D50" s="170" t="s">
        <v>97</v>
      </c>
      <c r="E50" s="32" t="s">
        <v>98</v>
      </c>
      <c r="F50" s="32">
        <v>3</v>
      </c>
      <c r="G50" s="32" t="s">
        <v>464</v>
      </c>
      <c r="H50" s="32" t="s">
        <v>870</v>
      </c>
      <c r="I50" s="32" t="s">
        <v>692</v>
      </c>
      <c r="J50" s="32" t="s">
        <v>692</v>
      </c>
      <c r="K50" s="32" t="s">
        <v>402</v>
      </c>
      <c r="L50" s="32" t="s">
        <v>99</v>
      </c>
    </row>
    <row r="51" spans="1:12" ht="20.149999999999999" customHeight="1" x14ac:dyDescent="0.35">
      <c r="A51" s="32" t="s">
        <v>57</v>
      </c>
      <c r="B51" s="32" t="s">
        <v>52</v>
      </c>
      <c r="C51" s="115" t="s">
        <v>268</v>
      </c>
      <c r="D51" s="170" t="s">
        <v>100</v>
      </c>
      <c r="E51" s="32" t="s">
        <v>101</v>
      </c>
      <c r="F51" s="32">
        <v>3</v>
      </c>
      <c r="G51" s="32" t="s">
        <v>24</v>
      </c>
      <c r="H51" s="32" t="s">
        <v>829</v>
      </c>
      <c r="I51" s="32" t="s">
        <v>692</v>
      </c>
      <c r="J51" s="32" t="s">
        <v>692</v>
      </c>
      <c r="K51" s="32" t="s">
        <v>403</v>
      </c>
      <c r="L51" s="115" t="s">
        <v>102</v>
      </c>
    </row>
    <row r="52" spans="1:12" ht="20.149999999999999" customHeight="1" x14ac:dyDescent="0.35">
      <c r="A52" s="32" t="s">
        <v>57</v>
      </c>
      <c r="B52" s="32" t="s">
        <v>52</v>
      </c>
      <c r="C52" s="115" t="s">
        <v>269</v>
      </c>
      <c r="D52" s="170" t="s">
        <v>103</v>
      </c>
      <c r="E52" s="32" t="s">
        <v>104</v>
      </c>
      <c r="F52" s="32">
        <v>3</v>
      </c>
      <c r="G52" s="32" t="s">
        <v>27</v>
      </c>
      <c r="H52" s="32" t="s">
        <v>829</v>
      </c>
      <c r="I52" s="32" t="s">
        <v>692</v>
      </c>
      <c r="J52" s="32" t="s">
        <v>692</v>
      </c>
      <c r="K52" s="32" t="s">
        <v>404</v>
      </c>
      <c r="L52" s="115" t="s">
        <v>102</v>
      </c>
    </row>
    <row r="53" spans="1:12" s="135" customFormat="1" ht="20.149999999999999" customHeight="1" x14ac:dyDescent="0.35">
      <c r="A53" s="188" t="s">
        <v>57</v>
      </c>
      <c r="B53" s="188" t="s">
        <v>52</v>
      </c>
      <c r="C53" s="188" t="s">
        <v>270</v>
      </c>
      <c r="D53" s="188" t="s">
        <v>105</v>
      </c>
      <c r="E53" s="188" t="s">
        <v>106</v>
      </c>
      <c r="F53" s="188">
        <v>3</v>
      </c>
      <c r="G53" s="188" t="s">
        <v>465</v>
      </c>
      <c r="H53" s="188" t="s">
        <v>870</v>
      </c>
      <c r="I53" s="188" t="s">
        <v>692</v>
      </c>
      <c r="J53" s="188" t="s">
        <v>692</v>
      </c>
      <c r="K53" s="188" t="s">
        <v>405</v>
      </c>
      <c r="L53" s="188" t="s">
        <v>86</v>
      </c>
    </row>
    <row r="54" spans="1:12" ht="20.149999999999999" customHeight="1" x14ac:dyDescent="0.35">
      <c r="A54" s="32" t="s">
        <v>57</v>
      </c>
      <c r="B54" s="32" t="s">
        <v>52</v>
      </c>
      <c r="C54" s="32" t="s">
        <v>271</v>
      </c>
      <c r="D54" s="32" t="s">
        <v>107</v>
      </c>
      <c r="E54" s="32" t="s">
        <v>108</v>
      </c>
      <c r="F54" s="32">
        <v>3</v>
      </c>
      <c r="G54" s="32" t="s">
        <v>467</v>
      </c>
      <c r="H54" s="32" t="s">
        <v>829</v>
      </c>
      <c r="I54" s="32" t="s">
        <v>692</v>
      </c>
      <c r="J54" s="32" t="s">
        <v>692</v>
      </c>
      <c r="K54" s="32" t="s">
        <v>401</v>
      </c>
      <c r="L54" s="32" t="s">
        <v>86</v>
      </c>
    </row>
    <row r="55" spans="1:12" ht="20.149999999999999" customHeight="1" x14ac:dyDescent="0.35">
      <c r="A55" s="32" t="s">
        <v>57</v>
      </c>
      <c r="B55" s="32" t="s">
        <v>52</v>
      </c>
      <c r="C55" s="32" t="s">
        <v>272</v>
      </c>
      <c r="D55" s="170" t="s">
        <v>109</v>
      </c>
      <c r="E55" s="32" t="s">
        <v>110</v>
      </c>
      <c r="F55" s="32">
        <v>3</v>
      </c>
      <c r="G55" s="32" t="s">
        <v>27</v>
      </c>
      <c r="H55" s="32" t="s">
        <v>829</v>
      </c>
      <c r="I55" s="32" t="s">
        <v>692</v>
      </c>
      <c r="J55" s="32" t="s">
        <v>692</v>
      </c>
      <c r="K55" s="32" t="s">
        <v>401</v>
      </c>
      <c r="L55" s="32" t="s">
        <v>86</v>
      </c>
    </row>
    <row r="56" spans="1:12" ht="20.149999999999999" customHeight="1" x14ac:dyDescent="0.35">
      <c r="A56" s="32" t="s">
        <v>57</v>
      </c>
      <c r="B56" s="32" t="s">
        <v>52</v>
      </c>
      <c r="C56" s="32" t="s">
        <v>273</v>
      </c>
      <c r="D56" s="170" t="s">
        <v>111</v>
      </c>
      <c r="E56" s="32" t="s">
        <v>112</v>
      </c>
      <c r="F56" s="32">
        <v>3</v>
      </c>
      <c r="G56" s="32" t="s">
        <v>465</v>
      </c>
      <c r="H56" s="32" t="s">
        <v>871</v>
      </c>
      <c r="I56" s="32" t="s">
        <v>692</v>
      </c>
      <c r="J56" s="32" t="s">
        <v>692</v>
      </c>
      <c r="K56" s="32" t="s">
        <v>403</v>
      </c>
      <c r="L56" s="32" t="s">
        <v>113</v>
      </c>
    </row>
    <row r="57" spans="1:12" ht="20.149999999999999" customHeight="1" x14ac:dyDescent="0.35">
      <c r="A57" s="32" t="s">
        <v>57</v>
      </c>
      <c r="B57" s="32" t="s">
        <v>52</v>
      </c>
      <c r="C57" s="32" t="s">
        <v>274</v>
      </c>
      <c r="D57" s="32" t="s">
        <v>114</v>
      </c>
      <c r="E57" s="32" t="s">
        <v>115</v>
      </c>
      <c r="F57" s="32">
        <v>3</v>
      </c>
      <c r="G57" s="32" t="s">
        <v>24</v>
      </c>
      <c r="H57" s="32" t="s">
        <v>830</v>
      </c>
      <c r="I57" s="32" t="s">
        <v>692</v>
      </c>
      <c r="J57" s="32" t="s">
        <v>692</v>
      </c>
      <c r="K57" s="32" t="s">
        <v>403</v>
      </c>
      <c r="L57" s="32" t="s">
        <v>86</v>
      </c>
    </row>
    <row r="58" spans="1:12" ht="20.149999999999999" customHeight="1" x14ac:dyDescent="0.35">
      <c r="A58" s="32" t="s">
        <v>57</v>
      </c>
      <c r="B58" s="32" t="s">
        <v>52</v>
      </c>
      <c r="C58" s="32" t="s">
        <v>275</v>
      </c>
      <c r="D58" s="32" t="s">
        <v>117</v>
      </c>
      <c r="E58" s="32" t="s">
        <v>118</v>
      </c>
      <c r="F58" s="32">
        <v>3</v>
      </c>
      <c r="G58" s="32" t="s">
        <v>55</v>
      </c>
      <c r="H58" s="32" t="s">
        <v>831</v>
      </c>
      <c r="I58" s="32" t="s">
        <v>692</v>
      </c>
      <c r="J58" s="32" t="s">
        <v>692</v>
      </c>
      <c r="K58" s="32" t="s">
        <v>403</v>
      </c>
      <c r="L58" s="32" t="s">
        <v>86</v>
      </c>
    </row>
    <row r="59" spans="1:12" ht="20.149999999999999" customHeight="1" x14ac:dyDescent="0.35">
      <c r="A59" s="32" t="s">
        <v>57</v>
      </c>
      <c r="B59" s="32" t="s">
        <v>52</v>
      </c>
      <c r="C59" s="32" t="s">
        <v>276</v>
      </c>
      <c r="D59" s="32" t="s">
        <v>119</v>
      </c>
      <c r="E59" s="32" t="s">
        <v>120</v>
      </c>
      <c r="F59" s="32">
        <v>3</v>
      </c>
      <c r="G59" s="32" t="s">
        <v>467</v>
      </c>
      <c r="H59" s="32" t="s">
        <v>832</v>
      </c>
      <c r="I59" s="32" t="s">
        <v>692</v>
      </c>
      <c r="J59" s="32" t="s">
        <v>692</v>
      </c>
      <c r="K59" s="32" t="s">
        <v>403</v>
      </c>
      <c r="L59" s="32" t="s">
        <v>86</v>
      </c>
    </row>
    <row r="60" spans="1:12" ht="28.9" customHeight="1" x14ac:dyDescent="0.35">
      <c r="A60" s="32" t="s">
        <v>57</v>
      </c>
      <c r="B60" s="32" t="s">
        <v>52</v>
      </c>
      <c r="C60" s="32" t="s">
        <v>277</v>
      </c>
      <c r="D60" s="170" t="s">
        <v>121</v>
      </c>
      <c r="E60" s="32" t="s">
        <v>720</v>
      </c>
      <c r="F60" s="32">
        <v>3</v>
      </c>
      <c r="G60" s="32" t="s">
        <v>27</v>
      </c>
      <c r="H60" s="32" t="s">
        <v>872</v>
      </c>
      <c r="I60" s="32" t="s">
        <v>692</v>
      </c>
      <c r="J60" s="32" t="s">
        <v>692</v>
      </c>
      <c r="K60" s="32" t="s">
        <v>401</v>
      </c>
      <c r="L60" s="115" t="s">
        <v>717</v>
      </c>
    </row>
    <row r="61" spans="1:12" ht="23.5" customHeight="1" x14ac:dyDescent="0.35">
      <c r="A61" s="32" t="s">
        <v>57</v>
      </c>
      <c r="B61" s="32" t="s">
        <v>52</v>
      </c>
      <c r="C61" s="115" t="s">
        <v>278</v>
      </c>
      <c r="D61" s="170" t="s">
        <v>122</v>
      </c>
      <c r="E61" s="32" t="s">
        <v>123</v>
      </c>
      <c r="F61" s="32">
        <v>3</v>
      </c>
      <c r="G61" s="32" t="s">
        <v>27</v>
      </c>
      <c r="H61" s="32" t="s">
        <v>873</v>
      </c>
      <c r="I61" s="32" t="s">
        <v>692</v>
      </c>
      <c r="J61" s="32" t="s">
        <v>692</v>
      </c>
      <c r="K61" s="32" t="s">
        <v>404</v>
      </c>
      <c r="L61" s="115" t="s">
        <v>718</v>
      </c>
    </row>
    <row r="62" spans="1:12" ht="25.9" customHeight="1" x14ac:dyDescent="0.35">
      <c r="A62" s="32" t="s">
        <v>57</v>
      </c>
      <c r="B62" s="32" t="s">
        <v>52</v>
      </c>
      <c r="C62" s="32" t="s">
        <v>279</v>
      </c>
      <c r="D62" s="170" t="s">
        <v>126</v>
      </c>
      <c r="E62" s="32" t="s">
        <v>127</v>
      </c>
      <c r="F62" s="32">
        <v>3</v>
      </c>
      <c r="G62" s="32" t="s">
        <v>24</v>
      </c>
      <c r="H62" s="32" t="s">
        <v>873</v>
      </c>
      <c r="I62" s="32" t="s">
        <v>692</v>
      </c>
      <c r="J62" s="32" t="s">
        <v>692</v>
      </c>
      <c r="K62" s="32" t="s">
        <v>404</v>
      </c>
      <c r="L62" s="32" t="s">
        <v>125</v>
      </c>
    </row>
    <row r="63" spans="1:12" ht="20.149999999999999" customHeight="1" x14ac:dyDescent="0.35">
      <c r="A63" s="32" t="s">
        <v>57</v>
      </c>
      <c r="B63" s="32" t="s">
        <v>52</v>
      </c>
      <c r="C63" s="32" t="s">
        <v>280</v>
      </c>
      <c r="D63" s="32" t="s">
        <v>128</v>
      </c>
      <c r="E63" s="32" t="s">
        <v>129</v>
      </c>
      <c r="F63" s="32">
        <v>3</v>
      </c>
      <c r="G63" s="32" t="s">
        <v>466</v>
      </c>
      <c r="H63" s="32" t="s">
        <v>874</v>
      </c>
      <c r="I63" s="32" t="s">
        <v>692</v>
      </c>
      <c r="J63" s="32" t="s">
        <v>692</v>
      </c>
      <c r="K63" s="32" t="s">
        <v>404</v>
      </c>
      <c r="L63" s="32" t="s">
        <v>125</v>
      </c>
    </row>
    <row r="64" spans="1:12" ht="20.149999999999999" customHeight="1" x14ac:dyDescent="0.35">
      <c r="A64" s="32" t="s">
        <v>57</v>
      </c>
      <c r="B64" s="32" t="s">
        <v>52</v>
      </c>
      <c r="C64" s="32" t="s">
        <v>281</v>
      </c>
      <c r="D64" s="32" t="s">
        <v>130</v>
      </c>
      <c r="E64" s="32" t="s">
        <v>131</v>
      </c>
      <c r="F64" s="32">
        <v>3</v>
      </c>
      <c r="G64" s="32" t="s">
        <v>466</v>
      </c>
      <c r="H64" s="32" t="s">
        <v>875</v>
      </c>
      <c r="I64" s="32" t="s">
        <v>692</v>
      </c>
      <c r="J64" s="32" t="s">
        <v>692</v>
      </c>
      <c r="K64" s="32" t="s">
        <v>404</v>
      </c>
      <c r="L64" s="32" t="s">
        <v>125</v>
      </c>
    </row>
    <row r="65" spans="1:12" ht="43.5" customHeight="1" x14ac:dyDescent="0.35">
      <c r="A65" s="32" t="s">
        <v>57</v>
      </c>
      <c r="B65" s="32" t="s">
        <v>52</v>
      </c>
      <c r="C65" s="115" t="s">
        <v>282</v>
      </c>
      <c r="D65" s="170" t="s">
        <v>132</v>
      </c>
      <c r="E65" s="32" t="s">
        <v>133</v>
      </c>
      <c r="F65" s="32">
        <v>3</v>
      </c>
      <c r="G65" s="32" t="s">
        <v>24</v>
      </c>
      <c r="H65" s="32" t="s">
        <v>876</v>
      </c>
      <c r="I65" s="32" t="s">
        <v>692</v>
      </c>
      <c r="J65" s="32" t="s">
        <v>692</v>
      </c>
      <c r="K65" s="32" t="s">
        <v>406</v>
      </c>
      <c r="L65" s="115" t="s">
        <v>719</v>
      </c>
    </row>
    <row r="66" spans="1:12" ht="20.149999999999999" customHeight="1" x14ac:dyDescent="0.35">
      <c r="A66" s="32" t="s">
        <v>57</v>
      </c>
      <c r="B66" s="32" t="s">
        <v>52</v>
      </c>
      <c r="C66" s="32" t="s">
        <v>283</v>
      </c>
      <c r="D66" s="32" t="s">
        <v>135</v>
      </c>
      <c r="E66" s="32" t="s">
        <v>136</v>
      </c>
      <c r="F66" s="32">
        <v>3</v>
      </c>
      <c r="G66" s="32" t="s">
        <v>466</v>
      </c>
      <c r="H66" s="32" t="s">
        <v>877</v>
      </c>
      <c r="I66" s="32" t="s">
        <v>692</v>
      </c>
      <c r="J66" s="32" t="s">
        <v>692</v>
      </c>
      <c r="K66" s="32" t="s">
        <v>406</v>
      </c>
      <c r="L66" s="32" t="s">
        <v>134</v>
      </c>
    </row>
    <row r="67" spans="1:12" ht="20.149999999999999" customHeight="1" x14ac:dyDescent="0.35">
      <c r="A67" s="32" t="s">
        <v>57</v>
      </c>
      <c r="B67" s="32" t="s">
        <v>52</v>
      </c>
      <c r="C67" s="32" t="s">
        <v>284</v>
      </c>
      <c r="D67" s="170" t="s">
        <v>137</v>
      </c>
      <c r="E67" s="32" t="s">
        <v>138</v>
      </c>
      <c r="F67" s="32">
        <v>3</v>
      </c>
      <c r="G67" s="32" t="s">
        <v>465</v>
      </c>
      <c r="H67" s="32" t="s">
        <v>833</v>
      </c>
      <c r="I67" s="32" t="s">
        <v>692</v>
      </c>
      <c r="J67" s="32" t="s">
        <v>692</v>
      </c>
      <c r="K67" s="32" t="s">
        <v>403</v>
      </c>
      <c r="L67" s="32" t="s">
        <v>86</v>
      </c>
    </row>
    <row r="68" spans="1:12" ht="20.149999999999999" customHeight="1" x14ac:dyDescent="0.35">
      <c r="A68" s="32" t="s">
        <v>57</v>
      </c>
      <c r="B68" s="32" t="s">
        <v>52</v>
      </c>
      <c r="C68" s="32" t="s">
        <v>285</v>
      </c>
      <c r="D68" s="32" t="s">
        <v>139</v>
      </c>
      <c r="E68" s="32" t="s">
        <v>140</v>
      </c>
      <c r="F68" s="32">
        <v>3</v>
      </c>
      <c r="G68" s="32" t="s">
        <v>464</v>
      </c>
      <c r="H68" s="32" t="s">
        <v>878</v>
      </c>
      <c r="I68" s="32" t="s">
        <v>692</v>
      </c>
      <c r="J68" s="32" t="s">
        <v>692</v>
      </c>
      <c r="K68" s="32" t="s">
        <v>401</v>
      </c>
      <c r="L68" s="32" t="s">
        <v>86</v>
      </c>
    </row>
    <row r="69" spans="1:12" ht="20.149999999999999" customHeight="1" x14ac:dyDescent="0.35">
      <c r="A69" s="32" t="s">
        <v>57</v>
      </c>
      <c r="B69" s="32" t="s">
        <v>52</v>
      </c>
      <c r="C69" s="32" t="s">
        <v>286</v>
      </c>
      <c r="D69" s="170" t="s">
        <v>141</v>
      </c>
      <c r="E69" s="32" t="s">
        <v>142</v>
      </c>
      <c r="F69" s="32">
        <v>3</v>
      </c>
      <c r="G69" s="32" t="s">
        <v>24</v>
      </c>
      <c r="H69" s="32" t="s">
        <v>834</v>
      </c>
      <c r="I69" s="32" t="s">
        <v>692</v>
      </c>
      <c r="J69" s="32" t="s">
        <v>692</v>
      </c>
      <c r="K69" s="32" t="s">
        <v>402</v>
      </c>
      <c r="L69" s="40" t="s">
        <v>55</v>
      </c>
    </row>
    <row r="70" spans="1:12" ht="20.149999999999999" customHeight="1" x14ac:dyDescent="0.35">
      <c r="A70" s="32" t="s">
        <v>57</v>
      </c>
      <c r="B70" s="32" t="s">
        <v>52</v>
      </c>
      <c r="C70" s="32" t="s">
        <v>287</v>
      </c>
      <c r="D70" s="32" t="s">
        <v>143</v>
      </c>
      <c r="E70" s="32" t="s">
        <v>144</v>
      </c>
      <c r="F70" s="32">
        <v>3</v>
      </c>
      <c r="G70" s="32" t="s">
        <v>24</v>
      </c>
      <c r="H70" s="32" t="s">
        <v>871</v>
      </c>
      <c r="I70" s="32" t="s">
        <v>692</v>
      </c>
      <c r="J70" s="32" t="s">
        <v>692</v>
      </c>
      <c r="K70" s="32" t="s">
        <v>401</v>
      </c>
      <c r="L70" s="32" t="s">
        <v>86</v>
      </c>
    </row>
    <row r="71" spans="1:12" ht="20.149999999999999" customHeight="1" x14ac:dyDescent="0.35">
      <c r="A71" s="32" t="s">
        <v>57</v>
      </c>
      <c r="B71" s="32" t="s">
        <v>52</v>
      </c>
      <c r="C71" s="32" t="s">
        <v>288</v>
      </c>
      <c r="D71" s="170" t="s">
        <v>145</v>
      </c>
      <c r="E71" s="32" t="s">
        <v>146</v>
      </c>
      <c r="F71" s="32">
        <v>3</v>
      </c>
      <c r="G71" s="32" t="s">
        <v>468</v>
      </c>
      <c r="H71" s="32" t="s">
        <v>835</v>
      </c>
      <c r="I71" s="32" t="s">
        <v>692</v>
      </c>
      <c r="J71" s="32" t="s">
        <v>692</v>
      </c>
      <c r="K71" s="32" t="s">
        <v>403</v>
      </c>
      <c r="L71" s="32" t="s">
        <v>151</v>
      </c>
    </row>
    <row r="72" spans="1:12" ht="20.149999999999999" customHeight="1" x14ac:dyDescent="0.35">
      <c r="A72" s="32" t="s">
        <v>57</v>
      </c>
      <c r="B72" s="32" t="s">
        <v>52</v>
      </c>
      <c r="C72" s="32" t="s">
        <v>289</v>
      </c>
      <c r="D72" s="32" t="s">
        <v>147</v>
      </c>
      <c r="E72" s="32" t="s">
        <v>771</v>
      </c>
      <c r="F72" s="32">
        <v>3</v>
      </c>
      <c r="G72" s="32" t="s">
        <v>465</v>
      </c>
      <c r="H72" s="40" t="s">
        <v>55</v>
      </c>
      <c r="I72" s="32" t="s">
        <v>692</v>
      </c>
      <c r="J72" s="32" t="s">
        <v>692</v>
      </c>
      <c r="K72" s="32" t="s">
        <v>403</v>
      </c>
      <c r="L72" s="32" t="s">
        <v>148</v>
      </c>
    </row>
    <row r="73" spans="1:12" ht="20.149999999999999" customHeight="1" x14ac:dyDescent="0.35">
      <c r="A73" s="32" t="s">
        <v>57</v>
      </c>
      <c r="B73" s="32" t="s">
        <v>52</v>
      </c>
      <c r="C73" s="32" t="s">
        <v>290</v>
      </c>
      <c r="D73" s="170" t="s">
        <v>149</v>
      </c>
      <c r="E73" s="32" t="s">
        <v>150</v>
      </c>
      <c r="F73" s="32">
        <v>3</v>
      </c>
      <c r="G73" s="32" t="s">
        <v>24</v>
      </c>
      <c r="H73" s="32" t="s">
        <v>835</v>
      </c>
      <c r="I73" s="32" t="s">
        <v>692</v>
      </c>
      <c r="J73" s="32" t="s">
        <v>692</v>
      </c>
      <c r="K73" s="32" t="s">
        <v>403</v>
      </c>
      <c r="L73" s="32" t="s">
        <v>151</v>
      </c>
    </row>
    <row r="74" spans="1:12" ht="20.149999999999999" customHeight="1" x14ac:dyDescent="0.35">
      <c r="A74" s="32" t="s">
        <v>57</v>
      </c>
      <c r="B74" s="32" t="s">
        <v>52</v>
      </c>
      <c r="C74" s="32" t="s">
        <v>291</v>
      </c>
      <c r="D74" s="32" t="s">
        <v>152</v>
      </c>
      <c r="E74" s="32" t="s">
        <v>153</v>
      </c>
      <c r="F74" s="32">
        <v>3</v>
      </c>
      <c r="G74" s="32" t="s">
        <v>466</v>
      </c>
      <c r="H74" s="40" t="s">
        <v>55</v>
      </c>
      <c r="I74" s="32" t="s">
        <v>692</v>
      </c>
      <c r="J74" s="32" t="s">
        <v>692</v>
      </c>
      <c r="K74" s="32" t="s">
        <v>403</v>
      </c>
      <c r="L74" s="32" t="s">
        <v>151</v>
      </c>
    </row>
    <row r="75" spans="1:12" ht="20.149999999999999" customHeight="1" x14ac:dyDescent="0.35">
      <c r="A75" s="32" t="s">
        <v>57</v>
      </c>
      <c r="B75" s="32" t="s">
        <v>52</v>
      </c>
      <c r="C75" s="32" t="s">
        <v>292</v>
      </c>
      <c r="D75" s="32" t="s">
        <v>154</v>
      </c>
      <c r="E75" s="32" t="s">
        <v>155</v>
      </c>
      <c r="F75" s="32">
        <v>3</v>
      </c>
      <c r="G75" s="32" t="s">
        <v>466</v>
      </c>
      <c r="H75" s="32" t="s">
        <v>835</v>
      </c>
      <c r="I75" s="32" t="s">
        <v>692</v>
      </c>
      <c r="J75" s="32" t="s">
        <v>692</v>
      </c>
      <c r="K75" s="32" t="s">
        <v>403</v>
      </c>
      <c r="L75" s="32" t="s">
        <v>151</v>
      </c>
    </row>
    <row r="76" spans="1:12" s="166" customFormat="1" ht="20.149999999999999" customHeight="1" x14ac:dyDescent="0.35">
      <c r="A76" s="165"/>
      <c r="B76" s="165"/>
      <c r="C76" s="165"/>
      <c r="D76" s="165"/>
      <c r="E76" s="165"/>
      <c r="F76" s="165"/>
      <c r="G76" s="165"/>
      <c r="H76" s="165"/>
      <c r="I76" s="165"/>
      <c r="J76" s="165"/>
      <c r="K76" s="165"/>
      <c r="L76" s="165"/>
    </row>
    <row r="77" spans="1:12" ht="20.149999999999999" customHeight="1" x14ac:dyDescent="0.35">
      <c r="A77" s="32" t="s">
        <v>57</v>
      </c>
      <c r="B77" s="32" t="s">
        <v>52</v>
      </c>
      <c r="C77" s="32" t="s">
        <v>293</v>
      </c>
      <c r="D77" s="170" t="s">
        <v>156</v>
      </c>
      <c r="E77" s="32" t="s">
        <v>773</v>
      </c>
      <c r="F77" s="32">
        <v>3</v>
      </c>
      <c r="G77" s="32" t="s">
        <v>27</v>
      </c>
      <c r="H77" s="32" t="s">
        <v>804</v>
      </c>
      <c r="I77" s="32" t="s">
        <v>692</v>
      </c>
      <c r="J77" s="32" t="s">
        <v>692</v>
      </c>
      <c r="K77" s="32" t="s">
        <v>781</v>
      </c>
      <c r="L77" s="32" t="s">
        <v>458</v>
      </c>
    </row>
    <row r="78" spans="1:12" ht="20.149999999999999" customHeight="1" x14ac:dyDescent="0.35">
      <c r="A78" s="32" t="s">
        <v>362</v>
      </c>
      <c r="B78" s="32" t="s">
        <v>52</v>
      </c>
      <c r="C78" s="32" t="s">
        <v>774</v>
      </c>
      <c r="D78" s="171" t="s">
        <v>55</v>
      </c>
      <c r="E78" s="32" t="s">
        <v>775</v>
      </c>
      <c r="F78" s="32">
        <v>3</v>
      </c>
      <c r="G78" s="32" t="s">
        <v>24</v>
      </c>
      <c r="H78" s="32" t="s">
        <v>779</v>
      </c>
      <c r="I78" s="32"/>
      <c r="J78" s="32"/>
      <c r="K78" s="32" t="s">
        <v>781</v>
      </c>
      <c r="L78" s="32"/>
    </row>
    <row r="79" spans="1:12" ht="47.5" customHeight="1" x14ac:dyDescent="0.35">
      <c r="A79" s="32" t="s">
        <v>57</v>
      </c>
      <c r="B79" s="32" t="s">
        <v>52</v>
      </c>
      <c r="C79" s="32" t="s">
        <v>294</v>
      </c>
      <c r="D79" s="170" t="s">
        <v>157</v>
      </c>
      <c r="E79" s="32" t="s">
        <v>158</v>
      </c>
      <c r="F79" s="32">
        <v>3</v>
      </c>
      <c r="G79" s="32" t="s">
        <v>27</v>
      </c>
      <c r="H79" s="32" t="s">
        <v>779</v>
      </c>
      <c r="I79" s="32" t="s">
        <v>692</v>
      </c>
      <c r="J79" s="32" t="s">
        <v>692</v>
      </c>
      <c r="K79" s="32" t="s">
        <v>782</v>
      </c>
      <c r="L79" s="32" t="s">
        <v>408</v>
      </c>
    </row>
    <row r="80" spans="1:12" ht="20.149999999999999" customHeight="1" x14ac:dyDescent="0.35">
      <c r="A80" s="32" t="s">
        <v>57</v>
      </c>
      <c r="B80" s="32" t="s">
        <v>52</v>
      </c>
      <c r="C80" s="32" t="s">
        <v>295</v>
      </c>
      <c r="D80" s="32" t="s">
        <v>159</v>
      </c>
      <c r="E80" s="32" t="s">
        <v>776</v>
      </c>
      <c r="F80" s="32">
        <v>3</v>
      </c>
      <c r="G80" s="32" t="s">
        <v>27</v>
      </c>
      <c r="H80" s="32" t="s">
        <v>836</v>
      </c>
      <c r="I80" s="32" t="s">
        <v>692</v>
      </c>
      <c r="J80" s="32" t="s">
        <v>692</v>
      </c>
      <c r="K80" s="32" t="s">
        <v>407</v>
      </c>
      <c r="L80" s="32" t="s">
        <v>458</v>
      </c>
    </row>
    <row r="81" spans="1:12" ht="42.65" customHeight="1" x14ac:dyDescent="0.35">
      <c r="A81" s="32" t="s">
        <v>57</v>
      </c>
      <c r="B81" s="32" t="s">
        <v>52</v>
      </c>
      <c r="C81" s="32" t="s">
        <v>296</v>
      </c>
      <c r="D81" s="170" t="s">
        <v>160</v>
      </c>
      <c r="E81" s="32" t="s">
        <v>161</v>
      </c>
      <c r="F81" s="32">
        <v>3</v>
      </c>
      <c r="G81" s="32" t="s">
        <v>27</v>
      </c>
      <c r="H81" s="32" t="s">
        <v>779</v>
      </c>
      <c r="I81" s="32" t="s">
        <v>692</v>
      </c>
      <c r="J81" s="32" t="s">
        <v>692</v>
      </c>
      <c r="K81" s="32" t="s">
        <v>783</v>
      </c>
      <c r="L81" s="32" t="s">
        <v>458</v>
      </c>
    </row>
    <row r="82" spans="1:12" ht="20.149999999999999" customHeight="1" x14ac:dyDescent="0.35">
      <c r="A82" s="32" t="s">
        <v>57</v>
      </c>
      <c r="B82" s="32" t="s">
        <v>52</v>
      </c>
      <c r="C82" s="32" t="s">
        <v>297</v>
      </c>
      <c r="D82" s="170" t="s">
        <v>162</v>
      </c>
      <c r="E82" s="32" t="s">
        <v>777</v>
      </c>
      <c r="F82" s="32">
        <v>3</v>
      </c>
      <c r="G82" s="32" t="s">
        <v>464</v>
      </c>
      <c r="H82" s="32" t="s">
        <v>779</v>
      </c>
      <c r="I82" s="32" t="s">
        <v>692</v>
      </c>
      <c r="J82" s="32" t="s">
        <v>692</v>
      </c>
      <c r="K82" s="32" t="s">
        <v>783</v>
      </c>
      <c r="L82" s="32" t="s">
        <v>458</v>
      </c>
    </row>
    <row r="83" spans="1:12" ht="20.149999999999999" customHeight="1" x14ac:dyDescent="0.35">
      <c r="A83" s="32" t="s">
        <v>57</v>
      </c>
      <c r="B83" s="32" t="s">
        <v>52</v>
      </c>
      <c r="C83" s="32" t="s">
        <v>298</v>
      </c>
      <c r="D83" s="170" t="s">
        <v>163</v>
      </c>
      <c r="E83" s="32" t="s">
        <v>778</v>
      </c>
      <c r="F83" s="32">
        <v>3</v>
      </c>
      <c r="G83" s="32" t="s">
        <v>24</v>
      </c>
      <c r="H83" s="32" t="s">
        <v>780</v>
      </c>
      <c r="I83" s="32" t="s">
        <v>692</v>
      </c>
      <c r="J83" s="32" t="s">
        <v>692</v>
      </c>
      <c r="K83" s="32" t="s">
        <v>782</v>
      </c>
      <c r="L83" s="32" t="s">
        <v>458</v>
      </c>
    </row>
    <row r="84" spans="1:12" ht="20.149999999999999" customHeight="1" x14ac:dyDescent="0.35">
      <c r="A84" s="32" t="s">
        <v>57</v>
      </c>
      <c r="B84" s="32" t="s">
        <v>52</v>
      </c>
      <c r="C84" s="32" t="s">
        <v>299</v>
      </c>
      <c r="D84" s="170" t="s">
        <v>164</v>
      </c>
      <c r="E84" s="32" t="s">
        <v>165</v>
      </c>
      <c r="F84" s="32">
        <v>3</v>
      </c>
      <c r="G84" s="32" t="s">
        <v>27</v>
      </c>
      <c r="H84" s="40" t="s">
        <v>55</v>
      </c>
      <c r="I84" s="32" t="s">
        <v>692</v>
      </c>
      <c r="J84" s="32" t="s">
        <v>692</v>
      </c>
      <c r="K84" s="32" t="s">
        <v>781</v>
      </c>
      <c r="L84" s="32" t="s">
        <v>458</v>
      </c>
    </row>
    <row r="85" spans="1:12" ht="20.149999999999999" customHeight="1" x14ac:dyDescent="0.35">
      <c r="A85" s="32" t="s">
        <v>57</v>
      </c>
      <c r="B85" s="32" t="s">
        <v>52</v>
      </c>
      <c r="C85" s="32" t="s">
        <v>300</v>
      </c>
      <c r="D85" s="170" t="s">
        <v>166</v>
      </c>
      <c r="E85" s="32" t="s">
        <v>167</v>
      </c>
      <c r="F85" s="32">
        <v>3</v>
      </c>
      <c r="G85" s="32" t="s">
        <v>24</v>
      </c>
      <c r="H85" s="32" t="s">
        <v>779</v>
      </c>
      <c r="I85" s="32" t="s">
        <v>692</v>
      </c>
      <c r="J85" s="32" t="s">
        <v>692</v>
      </c>
      <c r="K85" s="32" t="s">
        <v>783</v>
      </c>
      <c r="L85" s="32" t="s">
        <v>458</v>
      </c>
    </row>
    <row r="86" spans="1:12" s="166" customFormat="1" ht="20.149999999999999" customHeight="1" x14ac:dyDescent="0.35">
      <c r="A86" s="165"/>
      <c r="B86" s="165"/>
      <c r="C86" s="165"/>
      <c r="D86" s="165"/>
      <c r="E86" s="165"/>
      <c r="F86" s="165"/>
      <c r="G86" s="165"/>
      <c r="H86" s="165"/>
      <c r="I86" s="165"/>
      <c r="J86" s="165"/>
      <c r="K86" s="165"/>
      <c r="L86" s="165"/>
    </row>
    <row r="87" spans="1:12" ht="47.5" customHeight="1" x14ac:dyDescent="0.35">
      <c r="A87" s="32" t="s">
        <v>57</v>
      </c>
      <c r="B87" s="32" t="s">
        <v>52</v>
      </c>
      <c r="C87" s="32" t="s">
        <v>301</v>
      </c>
      <c r="D87" s="32" t="s">
        <v>168</v>
      </c>
      <c r="E87" s="32" t="s">
        <v>788</v>
      </c>
      <c r="F87" s="32">
        <v>3</v>
      </c>
      <c r="G87" s="32" t="s">
        <v>24</v>
      </c>
      <c r="H87" s="32" t="s">
        <v>837</v>
      </c>
      <c r="I87" s="32" t="s">
        <v>692</v>
      </c>
      <c r="J87" s="32" t="s">
        <v>692</v>
      </c>
      <c r="K87" s="32" t="s">
        <v>808</v>
      </c>
      <c r="L87" s="32" t="s">
        <v>408</v>
      </c>
    </row>
    <row r="88" spans="1:12" ht="20.149999999999999" customHeight="1" x14ac:dyDescent="0.35">
      <c r="A88" s="32" t="s">
        <v>57</v>
      </c>
      <c r="B88" s="32" t="s">
        <v>52</v>
      </c>
      <c r="C88" s="32" t="s">
        <v>302</v>
      </c>
      <c r="D88" s="170" t="s">
        <v>169</v>
      </c>
      <c r="E88" s="32" t="s">
        <v>170</v>
      </c>
      <c r="F88" s="32">
        <v>3</v>
      </c>
      <c r="G88" s="32" t="s">
        <v>27</v>
      </c>
      <c r="H88" s="32" t="s">
        <v>805</v>
      </c>
      <c r="I88" s="32" t="s">
        <v>692</v>
      </c>
      <c r="J88" s="32" t="s">
        <v>692</v>
      </c>
      <c r="K88" s="32" t="s">
        <v>401</v>
      </c>
      <c r="L88" s="32" t="s">
        <v>173</v>
      </c>
    </row>
    <row r="89" spans="1:12" ht="43.9" customHeight="1" x14ac:dyDescent="0.35">
      <c r="A89" s="32" t="s">
        <v>57</v>
      </c>
      <c r="B89" s="32" t="s">
        <v>52</v>
      </c>
      <c r="C89" s="32" t="s">
        <v>303</v>
      </c>
      <c r="D89" s="32" t="s">
        <v>171</v>
      </c>
      <c r="E89" s="32" t="s">
        <v>172</v>
      </c>
      <c r="F89" s="32">
        <v>3</v>
      </c>
      <c r="G89" s="32" t="s">
        <v>466</v>
      </c>
      <c r="H89" s="32" t="s">
        <v>805</v>
      </c>
      <c r="I89" s="32" t="s">
        <v>692</v>
      </c>
      <c r="J89" s="32" t="s">
        <v>692</v>
      </c>
      <c r="K89" s="32" t="s">
        <v>401</v>
      </c>
      <c r="L89" s="32" t="s">
        <v>173</v>
      </c>
    </row>
    <row r="90" spans="1:12" ht="32.5" customHeight="1" x14ac:dyDescent="0.35">
      <c r="A90" s="32" t="s">
        <v>57</v>
      </c>
      <c r="B90" s="32" t="s">
        <v>52</v>
      </c>
      <c r="C90" s="32" t="s">
        <v>304</v>
      </c>
      <c r="D90" s="170" t="s">
        <v>174</v>
      </c>
      <c r="E90" s="32" t="s">
        <v>784</v>
      </c>
      <c r="F90" s="32">
        <v>3</v>
      </c>
      <c r="G90" s="32" t="s">
        <v>27</v>
      </c>
      <c r="H90" s="32" t="s">
        <v>838</v>
      </c>
      <c r="I90" s="32" t="s">
        <v>692</v>
      </c>
      <c r="J90" s="32" t="s">
        <v>692</v>
      </c>
      <c r="K90" s="32" t="s">
        <v>808</v>
      </c>
      <c r="L90" s="32" t="s">
        <v>173</v>
      </c>
    </row>
    <row r="91" spans="1:12" ht="20.149999999999999" customHeight="1" x14ac:dyDescent="0.35">
      <c r="A91" s="32" t="s">
        <v>57</v>
      </c>
      <c r="B91" s="32" t="s">
        <v>52</v>
      </c>
      <c r="C91" s="32" t="s">
        <v>305</v>
      </c>
      <c r="D91" s="32" t="s">
        <v>175</v>
      </c>
      <c r="E91" s="32" t="s">
        <v>176</v>
      </c>
      <c r="F91" s="32">
        <v>3</v>
      </c>
      <c r="G91" s="32" t="s">
        <v>27</v>
      </c>
      <c r="H91" s="32" t="s">
        <v>879</v>
      </c>
      <c r="I91" s="32" t="s">
        <v>692</v>
      </c>
      <c r="J91" s="32" t="s">
        <v>692</v>
      </c>
      <c r="K91" s="32" t="s">
        <v>401</v>
      </c>
      <c r="L91" s="32" t="s">
        <v>148</v>
      </c>
    </row>
    <row r="92" spans="1:12" ht="20.149999999999999" customHeight="1" x14ac:dyDescent="0.35">
      <c r="A92" s="32" t="s">
        <v>57</v>
      </c>
      <c r="B92" s="32" t="s">
        <v>52</v>
      </c>
      <c r="C92" s="32" t="s">
        <v>306</v>
      </c>
      <c r="D92" s="32" t="s">
        <v>177</v>
      </c>
      <c r="E92" s="32" t="s">
        <v>178</v>
      </c>
      <c r="F92" s="32">
        <v>3</v>
      </c>
      <c r="G92" s="32" t="s">
        <v>466</v>
      </c>
      <c r="H92" s="32" t="s">
        <v>880</v>
      </c>
      <c r="I92" s="32" t="s">
        <v>692</v>
      </c>
      <c r="J92" s="32" t="s">
        <v>692</v>
      </c>
      <c r="K92" s="32" t="s">
        <v>401</v>
      </c>
      <c r="L92" s="32" t="s">
        <v>173</v>
      </c>
    </row>
    <row r="93" spans="1:12" ht="20.149999999999999" customHeight="1" x14ac:dyDescent="0.35">
      <c r="A93" s="32" t="s">
        <v>362</v>
      </c>
      <c r="B93" s="32" t="s">
        <v>476</v>
      </c>
      <c r="C93" s="32" t="s">
        <v>477</v>
      </c>
      <c r="D93" s="32">
        <v>256</v>
      </c>
      <c r="E93" s="32" t="s">
        <v>475</v>
      </c>
      <c r="F93" s="32">
        <v>3</v>
      </c>
      <c r="G93" s="32" t="s">
        <v>806</v>
      </c>
      <c r="H93" s="32" t="s">
        <v>839</v>
      </c>
      <c r="I93" s="32" t="s">
        <v>692</v>
      </c>
      <c r="J93" s="32" t="s">
        <v>692</v>
      </c>
      <c r="K93" s="32" t="s">
        <v>401</v>
      </c>
      <c r="L93" s="32" t="s">
        <v>173</v>
      </c>
    </row>
    <row r="94" spans="1:12" ht="20.149999999999999" customHeight="1" x14ac:dyDescent="0.35">
      <c r="A94" s="32" t="s">
        <v>57</v>
      </c>
      <c r="B94" s="32" t="s">
        <v>52</v>
      </c>
      <c r="C94" s="32" t="s">
        <v>307</v>
      </c>
      <c r="D94" s="32" t="s">
        <v>179</v>
      </c>
      <c r="E94" s="32" t="s">
        <v>180</v>
      </c>
      <c r="F94" s="32">
        <v>3</v>
      </c>
      <c r="G94" s="32" t="s">
        <v>466</v>
      </c>
      <c r="H94" s="32" t="s">
        <v>805</v>
      </c>
      <c r="I94" s="32" t="s">
        <v>692</v>
      </c>
      <c r="J94" s="32" t="s">
        <v>692</v>
      </c>
      <c r="K94" s="32" t="s">
        <v>401</v>
      </c>
      <c r="L94" s="32" t="s">
        <v>173</v>
      </c>
    </row>
    <row r="95" spans="1:12" ht="39" customHeight="1" x14ac:dyDescent="0.35">
      <c r="A95" s="32" t="s">
        <v>57</v>
      </c>
      <c r="B95" s="32" t="s">
        <v>52</v>
      </c>
      <c r="C95" s="32" t="s">
        <v>308</v>
      </c>
      <c r="D95" s="170" t="s">
        <v>181</v>
      </c>
      <c r="E95" s="32" t="s">
        <v>785</v>
      </c>
      <c r="F95" s="32">
        <v>3</v>
      </c>
      <c r="G95" s="32" t="s">
        <v>24</v>
      </c>
      <c r="H95" s="32" t="s">
        <v>807</v>
      </c>
      <c r="I95" s="32" t="s">
        <v>692</v>
      </c>
      <c r="J95" s="32" t="s">
        <v>692</v>
      </c>
      <c r="K95" s="32" t="s">
        <v>808</v>
      </c>
      <c r="L95" s="32" t="s">
        <v>408</v>
      </c>
    </row>
    <row r="96" spans="1:12" ht="20.149999999999999" customHeight="1" x14ac:dyDescent="0.35">
      <c r="A96" s="32" t="s">
        <v>57</v>
      </c>
      <c r="B96" s="32" t="s">
        <v>52</v>
      </c>
      <c r="C96" s="32" t="s">
        <v>786</v>
      </c>
      <c r="D96" s="170" t="s">
        <v>182</v>
      </c>
      <c r="E96" s="32" t="s">
        <v>787</v>
      </c>
      <c r="F96" s="32">
        <v>3</v>
      </c>
      <c r="G96" s="32" t="s">
        <v>24</v>
      </c>
      <c r="H96" s="32" t="s">
        <v>881</v>
      </c>
      <c r="I96" s="32" t="s">
        <v>692</v>
      </c>
      <c r="J96" s="32" t="s">
        <v>692</v>
      </c>
      <c r="K96" s="32" t="s">
        <v>401</v>
      </c>
      <c r="L96" s="32"/>
    </row>
    <row r="97" spans="1:12" s="166" customFormat="1" ht="20.149999999999999" customHeight="1" x14ac:dyDescent="0.35">
      <c r="A97" s="165"/>
      <c r="B97" s="165"/>
      <c r="C97" s="165"/>
      <c r="D97" s="165"/>
      <c r="E97" s="165"/>
      <c r="F97" s="165"/>
      <c r="G97" s="165"/>
      <c r="H97" s="165"/>
      <c r="I97" s="165"/>
      <c r="J97" s="165"/>
      <c r="K97" s="165"/>
      <c r="L97" s="165"/>
    </row>
    <row r="98" spans="1:12" ht="27" customHeight="1" x14ac:dyDescent="0.35">
      <c r="A98" s="32" t="s">
        <v>57</v>
      </c>
      <c r="B98" s="32" t="s">
        <v>52</v>
      </c>
      <c r="C98" s="29" t="s">
        <v>309</v>
      </c>
      <c r="D98" s="32" t="s">
        <v>183</v>
      </c>
      <c r="E98" s="32" t="s">
        <v>184</v>
      </c>
      <c r="F98" s="32">
        <v>3</v>
      </c>
      <c r="G98" s="32" t="s">
        <v>27</v>
      </c>
      <c r="H98" s="32" t="s">
        <v>840</v>
      </c>
      <c r="I98" s="32" t="s">
        <v>692</v>
      </c>
      <c r="J98" s="32" t="s">
        <v>692</v>
      </c>
      <c r="K98" s="29" t="s">
        <v>401</v>
      </c>
      <c r="L98" s="32" t="s">
        <v>99</v>
      </c>
    </row>
    <row r="99" spans="1:12" ht="20.149999999999999" customHeight="1" x14ac:dyDescent="0.35">
      <c r="A99" s="32" t="s">
        <v>57</v>
      </c>
      <c r="B99" s="32" t="s">
        <v>52</v>
      </c>
      <c r="C99" s="29" t="s">
        <v>310</v>
      </c>
      <c r="D99" s="32" t="s">
        <v>185</v>
      </c>
      <c r="E99" s="32" t="s">
        <v>186</v>
      </c>
      <c r="F99" s="32">
        <v>3</v>
      </c>
      <c r="G99" s="32" t="s">
        <v>464</v>
      </c>
      <c r="H99" s="32" t="s">
        <v>841</v>
      </c>
      <c r="I99" s="32" t="s">
        <v>692</v>
      </c>
      <c r="J99" s="32" t="s">
        <v>692</v>
      </c>
      <c r="K99" s="29" t="s">
        <v>401</v>
      </c>
      <c r="L99" s="32" t="s">
        <v>459</v>
      </c>
    </row>
    <row r="100" spans="1:12" ht="20.149999999999999" customHeight="1" x14ac:dyDescent="0.35">
      <c r="A100" s="32" t="s">
        <v>57</v>
      </c>
      <c r="B100" s="32" t="s">
        <v>52</v>
      </c>
      <c r="C100" s="29" t="s">
        <v>311</v>
      </c>
      <c r="D100" s="32" t="s">
        <v>187</v>
      </c>
      <c r="E100" s="32" t="s">
        <v>188</v>
      </c>
      <c r="F100" s="32">
        <v>3</v>
      </c>
      <c r="G100" s="32" t="s">
        <v>27</v>
      </c>
      <c r="H100" s="32" t="s">
        <v>842</v>
      </c>
      <c r="I100" s="32" t="s">
        <v>692</v>
      </c>
      <c r="J100" s="32" t="s">
        <v>692</v>
      </c>
      <c r="K100" s="29" t="s">
        <v>409</v>
      </c>
      <c r="L100" s="32" t="s">
        <v>459</v>
      </c>
    </row>
    <row r="101" spans="1:12" ht="20.149999999999999" customHeight="1" x14ac:dyDescent="0.35">
      <c r="A101" s="32" t="s">
        <v>57</v>
      </c>
      <c r="B101" s="32" t="s">
        <v>52</v>
      </c>
      <c r="C101" s="29" t="s">
        <v>312</v>
      </c>
      <c r="D101" s="32" t="s">
        <v>189</v>
      </c>
      <c r="E101" s="32" t="s">
        <v>190</v>
      </c>
      <c r="F101" s="32">
        <v>3</v>
      </c>
      <c r="G101" s="32" t="s">
        <v>24</v>
      </c>
      <c r="H101" s="32" t="s">
        <v>843</v>
      </c>
      <c r="I101" s="32" t="s">
        <v>692</v>
      </c>
      <c r="J101" s="32" t="s">
        <v>692</v>
      </c>
      <c r="K101" s="29" t="s">
        <v>409</v>
      </c>
      <c r="L101" s="32" t="s">
        <v>459</v>
      </c>
    </row>
    <row r="102" spans="1:12" ht="20.149999999999999" customHeight="1" x14ac:dyDescent="0.35">
      <c r="A102" s="32" t="s">
        <v>57</v>
      </c>
      <c r="B102" s="32" t="s">
        <v>52</v>
      </c>
      <c r="C102" s="29" t="s">
        <v>313</v>
      </c>
      <c r="D102" s="32" t="s">
        <v>191</v>
      </c>
      <c r="E102" s="32" t="s">
        <v>192</v>
      </c>
      <c r="F102" s="32">
        <v>3</v>
      </c>
      <c r="G102" s="32" t="s">
        <v>24</v>
      </c>
      <c r="H102" s="32" t="s">
        <v>844</v>
      </c>
      <c r="I102" s="32" t="s">
        <v>692</v>
      </c>
      <c r="J102" s="32" t="s">
        <v>692</v>
      </c>
      <c r="K102" s="29" t="s">
        <v>401</v>
      </c>
      <c r="L102" s="32" t="s">
        <v>459</v>
      </c>
    </row>
    <row r="103" spans="1:12" ht="20.149999999999999" customHeight="1" x14ac:dyDescent="0.35">
      <c r="A103" s="32" t="s">
        <v>362</v>
      </c>
      <c r="B103" s="32" t="s">
        <v>52</v>
      </c>
      <c r="C103" s="29" t="s">
        <v>314</v>
      </c>
      <c r="D103" s="32" t="s">
        <v>193</v>
      </c>
      <c r="E103" s="32" t="s">
        <v>194</v>
      </c>
      <c r="F103" s="32">
        <v>3</v>
      </c>
      <c r="G103" s="32" t="s">
        <v>467</v>
      </c>
      <c r="H103" s="32" t="s">
        <v>845</v>
      </c>
      <c r="I103" s="32" t="s">
        <v>692</v>
      </c>
      <c r="J103" s="32" t="s">
        <v>692</v>
      </c>
      <c r="K103" s="29" t="s">
        <v>403</v>
      </c>
      <c r="L103" s="32" t="s">
        <v>195</v>
      </c>
    </row>
    <row r="104" spans="1:12" ht="20.149999999999999" customHeight="1" x14ac:dyDescent="0.35">
      <c r="A104" s="32" t="s">
        <v>57</v>
      </c>
      <c r="B104" s="32" t="s">
        <v>52</v>
      </c>
      <c r="C104" s="29" t="s">
        <v>315</v>
      </c>
      <c r="D104" s="32" t="s">
        <v>196</v>
      </c>
      <c r="E104" s="32" t="s">
        <v>197</v>
      </c>
      <c r="F104" s="32">
        <v>3</v>
      </c>
      <c r="G104" s="32" t="s">
        <v>27</v>
      </c>
      <c r="H104" s="32" t="s">
        <v>840</v>
      </c>
      <c r="I104" s="32" t="s">
        <v>692</v>
      </c>
      <c r="J104" s="32" t="s">
        <v>692</v>
      </c>
      <c r="K104" s="29" t="s">
        <v>401</v>
      </c>
      <c r="L104" s="32" t="s">
        <v>459</v>
      </c>
    </row>
    <row r="105" spans="1:12" s="166" customFormat="1" ht="20.149999999999999" customHeight="1" x14ac:dyDescent="0.35">
      <c r="A105" s="167"/>
      <c r="B105" s="167"/>
      <c r="C105" s="167"/>
      <c r="D105" s="167"/>
      <c r="E105" s="167"/>
      <c r="F105" s="167"/>
      <c r="G105" s="167"/>
      <c r="H105" s="167"/>
      <c r="I105" s="167"/>
      <c r="J105" s="167"/>
      <c r="K105" s="167"/>
      <c r="L105" s="167"/>
    </row>
    <row r="106" spans="1:12" ht="20.149999999999999" customHeight="1" x14ac:dyDescent="0.35">
      <c r="A106" s="32" t="s">
        <v>362</v>
      </c>
      <c r="B106" s="32" t="s">
        <v>52</v>
      </c>
      <c r="C106" s="32" t="s">
        <v>756</v>
      </c>
      <c r="D106" s="170" t="s">
        <v>55</v>
      </c>
      <c r="E106" s="32" t="s">
        <v>757</v>
      </c>
      <c r="F106" s="32">
        <v>3</v>
      </c>
      <c r="G106" s="32" t="s">
        <v>465</v>
      </c>
      <c r="H106" s="32" t="s">
        <v>792</v>
      </c>
      <c r="I106" s="32" t="s">
        <v>692</v>
      </c>
      <c r="J106" s="32" t="s">
        <v>692</v>
      </c>
      <c r="K106" s="32" t="s">
        <v>799</v>
      </c>
      <c r="L106" s="32"/>
    </row>
    <row r="107" spans="1:12" ht="20.149999999999999" customHeight="1" x14ac:dyDescent="0.35">
      <c r="A107" s="32" t="s">
        <v>362</v>
      </c>
      <c r="B107" s="32" t="s">
        <v>52</v>
      </c>
      <c r="C107" s="32" t="s">
        <v>758</v>
      </c>
      <c r="D107" s="170" t="s">
        <v>55</v>
      </c>
      <c r="E107" s="32" t="s">
        <v>759</v>
      </c>
      <c r="F107" s="32">
        <v>3</v>
      </c>
      <c r="G107" s="32" t="s">
        <v>464</v>
      </c>
      <c r="H107" s="32" t="s">
        <v>794</v>
      </c>
      <c r="I107" s="32" t="s">
        <v>692</v>
      </c>
      <c r="J107" s="32" t="s">
        <v>692</v>
      </c>
      <c r="K107" s="32" t="s">
        <v>800</v>
      </c>
      <c r="L107" s="32"/>
    </row>
    <row r="108" spans="1:12" ht="20.149999999999999" customHeight="1" x14ac:dyDescent="0.35">
      <c r="A108" s="32" t="s">
        <v>57</v>
      </c>
      <c r="B108" s="32" t="s">
        <v>52</v>
      </c>
      <c r="C108" s="32" t="s">
        <v>316</v>
      </c>
      <c r="D108" s="170" t="s">
        <v>199</v>
      </c>
      <c r="E108" s="32" t="s">
        <v>755</v>
      </c>
      <c r="F108" s="32">
        <v>3</v>
      </c>
      <c r="G108" s="32" t="s">
        <v>27</v>
      </c>
      <c r="H108" s="32" t="s">
        <v>793</v>
      </c>
      <c r="I108" s="32" t="s">
        <v>692</v>
      </c>
      <c r="J108" s="32" t="s">
        <v>692</v>
      </c>
      <c r="K108" s="32" t="s">
        <v>800</v>
      </c>
      <c r="L108" s="32" t="s">
        <v>99</v>
      </c>
    </row>
    <row r="109" spans="1:12" ht="20.149999999999999" customHeight="1" x14ac:dyDescent="0.35">
      <c r="A109" s="32"/>
      <c r="B109" s="32"/>
      <c r="C109" s="32" t="s">
        <v>789</v>
      </c>
      <c r="D109" s="170" t="s">
        <v>55</v>
      </c>
      <c r="E109" s="32" t="s">
        <v>790</v>
      </c>
      <c r="F109" s="32">
        <v>3</v>
      </c>
      <c r="G109" s="32" t="s">
        <v>796</v>
      </c>
      <c r="H109" s="32" t="s">
        <v>792</v>
      </c>
      <c r="I109" s="32" t="s">
        <v>692</v>
      </c>
      <c r="J109" s="32" t="s">
        <v>692</v>
      </c>
      <c r="K109" s="32" t="s">
        <v>800</v>
      </c>
      <c r="L109" s="32"/>
    </row>
    <row r="110" spans="1:12" ht="20.149999999999999" customHeight="1" x14ac:dyDescent="0.35">
      <c r="A110" s="32"/>
      <c r="B110" s="32"/>
      <c r="C110" s="32" t="s">
        <v>761</v>
      </c>
      <c r="D110" s="170" t="s">
        <v>55</v>
      </c>
      <c r="E110" s="32" t="s">
        <v>791</v>
      </c>
      <c r="F110" s="32">
        <v>3</v>
      </c>
      <c r="G110" s="32" t="s">
        <v>468</v>
      </c>
      <c r="H110" s="32" t="s">
        <v>792</v>
      </c>
      <c r="I110" s="32" t="s">
        <v>692</v>
      </c>
      <c r="J110" s="32" t="s">
        <v>692</v>
      </c>
      <c r="K110" s="32" t="s">
        <v>800</v>
      </c>
      <c r="L110" s="32"/>
    </row>
    <row r="111" spans="1:12" ht="20.149999999999999" customHeight="1" x14ac:dyDescent="0.35">
      <c r="A111" s="32" t="s">
        <v>57</v>
      </c>
      <c r="B111" s="32" t="s">
        <v>52</v>
      </c>
      <c r="C111" s="32" t="s">
        <v>677</v>
      </c>
      <c r="D111" s="170" t="s">
        <v>55</v>
      </c>
      <c r="E111" s="32" t="s">
        <v>678</v>
      </c>
      <c r="F111" s="32">
        <v>3</v>
      </c>
      <c r="G111" s="32" t="s">
        <v>465</v>
      </c>
      <c r="H111" s="32" t="s">
        <v>793</v>
      </c>
      <c r="I111" s="32" t="s">
        <v>692</v>
      </c>
      <c r="J111" s="32" t="s">
        <v>692</v>
      </c>
      <c r="K111" s="32" t="s">
        <v>801</v>
      </c>
      <c r="L111" s="32" t="s">
        <v>679</v>
      </c>
    </row>
    <row r="112" spans="1:12" ht="20.149999999999999" customHeight="1" x14ac:dyDescent="0.35">
      <c r="A112" s="32" t="s">
        <v>57</v>
      </c>
      <c r="B112" s="32" t="s">
        <v>52</v>
      </c>
      <c r="C112" s="32" t="s">
        <v>760</v>
      </c>
      <c r="D112" s="170" t="s">
        <v>55</v>
      </c>
      <c r="E112" s="32" t="s">
        <v>763</v>
      </c>
      <c r="F112" s="32">
        <v>3</v>
      </c>
      <c r="G112" s="32" t="s">
        <v>797</v>
      </c>
      <c r="H112" s="32" t="s">
        <v>793</v>
      </c>
      <c r="I112" s="32" t="s">
        <v>692</v>
      </c>
      <c r="J112" s="32" t="s">
        <v>692</v>
      </c>
      <c r="K112" s="32" t="s">
        <v>799</v>
      </c>
      <c r="L112" s="32"/>
    </row>
    <row r="113" spans="1:12" ht="20.149999999999999" customHeight="1" x14ac:dyDescent="0.35">
      <c r="A113" s="32" t="s">
        <v>57</v>
      </c>
      <c r="B113" s="32" t="s">
        <v>52</v>
      </c>
      <c r="C113" s="32" t="s">
        <v>761</v>
      </c>
      <c r="D113" s="170" t="s">
        <v>55</v>
      </c>
      <c r="E113" s="32" t="s">
        <v>764</v>
      </c>
      <c r="F113" s="32">
        <v>3</v>
      </c>
      <c r="G113" s="32" t="s">
        <v>798</v>
      </c>
      <c r="H113" s="32" t="s">
        <v>795</v>
      </c>
      <c r="I113" s="32" t="s">
        <v>692</v>
      </c>
      <c r="J113" s="32" t="s">
        <v>692</v>
      </c>
      <c r="K113" s="32" t="s">
        <v>800</v>
      </c>
      <c r="L113" s="32"/>
    </row>
    <row r="114" spans="1:12" ht="20.149999999999999" customHeight="1" x14ac:dyDescent="0.35">
      <c r="A114" s="32" t="s">
        <v>57</v>
      </c>
      <c r="B114" s="32" t="s">
        <v>52</v>
      </c>
      <c r="C114" s="32" t="s">
        <v>762</v>
      </c>
      <c r="D114" s="170" t="s">
        <v>55</v>
      </c>
      <c r="E114" s="32" t="s">
        <v>765</v>
      </c>
      <c r="F114" s="32">
        <v>3</v>
      </c>
      <c r="G114" s="32" t="s">
        <v>468</v>
      </c>
      <c r="H114" s="32" t="s">
        <v>792</v>
      </c>
      <c r="I114" s="32" t="s">
        <v>692</v>
      </c>
      <c r="J114" s="32" t="s">
        <v>692</v>
      </c>
      <c r="K114" s="32" t="s">
        <v>800</v>
      </c>
      <c r="L114" s="32"/>
    </row>
    <row r="115" spans="1:12" s="166" customFormat="1" ht="20.149999999999999" customHeight="1" x14ac:dyDescent="0.35">
      <c r="A115" s="165"/>
      <c r="B115" s="165"/>
      <c r="C115" s="165"/>
      <c r="D115" s="165"/>
      <c r="E115" s="165"/>
      <c r="F115" s="165"/>
      <c r="G115" s="165"/>
      <c r="H115" s="165"/>
      <c r="I115" s="165"/>
      <c r="J115" s="165"/>
      <c r="K115" s="165"/>
      <c r="L115" s="165"/>
    </row>
    <row r="116" spans="1:12" ht="20.149999999999999" customHeight="1" x14ac:dyDescent="0.35">
      <c r="A116" s="32" t="s">
        <v>57</v>
      </c>
      <c r="B116" s="32" t="s">
        <v>52</v>
      </c>
      <c r="C116" s="32" t="s">
        <v>317</v>
      </c>
      <c r="D116" s="170" t="s">
        <v>200</v>
      </c>
      <c r="E116" s="32" t="s">
        <v>93</v>
      </c>
      <c r="F116" s="32">
        <v>3</v>
      </c>
      <c r="G116" s="32" t="s">
        <v>20</v>
      </c>
      <c r="H116" s="32" t="s">
        <v>55</v>
      </c>
      <c r="I116" s="32" t="s">
        <v>692</v>
      </c>
      <c r="J116" s="32" t="s">
        <v>692</v>
      </c>
      <c r="K116" s="32" t="s">
        <v>401</v>
      </c>
      <c r="L116" s="32"/>
    </row>
    <row r="117" spans="1:12" ht="20.149999999999999" customHeight="1" x14ac:dyDescent="0.35">
      <c r="A117" s="32" t="s">
        <v>57</v>
      </c>
      <c r="B117" s="32" t="s">
        <v>52</v>
      </c>
      <c r="C117" s="32" t="s">
        <v>318</v>
      </c>
      <c r="D117" s="32" t="s">
        <v>201</v>
      </c>
      <c r="E117" s="32" t="s">
        <v>202</v>
      </c>
      <c r="F117" s="32">
        <v>3</v>
      </c>
      <c r="G117" s="32" t="s">
        <v>20</v>
      </c>
      <c r="H117" s="32" t="s">
        <v>203</v>
      </c>
      <c r="I117" s="32" t="s">
        <v>204</v>
      </c>
      <c r="J117" s="32" t="s">
        <v>204</v>
      </c>
      <c r="K117" s="32" t="s">
        <v>401</v>
      </c>
      <c r="L117" s="32" t="s">
        <v>86</v>
      </c>
    </row>
    <row r="118" spans="1:12" ht="20.149999999999999" customHeight="1" x14ac:dyDescent="0.35">
      <c r="A118" s="32" t="s">
        <v>57</v>
      </c>
      <c r="B118" s="32" t="s">
        <v>52</v>
      </c>
      <c r="C118" s="32" t="s">
        <v>319</v>
      </c>
      <c r="D118" s="32" t="s">
        <v>205</v>
      </c>
      <c r="E118" s="32" t="s">
        <v>91</v>
      </c>
      <c r="F118" s="32">
        <v>3</v>
      </c>
      <c r="G118" s="32" t="s">
        <v>20</v>
      </c>
      <c r="H118" s="32" t="s">
        <v>55</v>
      </c>
      <c r="I118" s="32" t="s">
        <v>204</v>
      </c>
      <c r="J118" s="32" t="s">
        <v>204</v>
      </c>
      <c r="K118" s="32" t="s">
        <v>401</v>
      </c>
      <c r="L118" s="32" t="s">
        <v>86</v>
      </c>
    </row>
    <row r="119" spans="1:12" s="166" customFormat="1" ht="20.149999999999999" customHeight="1" x14ac:dyDescent="0.35">
      <c r="A119" s="165"/>
      <c r="B119" s="165"/>
      <c r="C119" s="165"/>
      <c r="D119" s="165"/>
      <c r="E119" s="165"/>
      <c r="F119" s="165"/>
      <c r="G119" s="165"/>
      <c r="H119" s="165"/>
      <c r="I119" s="165"/>
      <c r="J119" s="165"/>
      <c r="K119" s="165"/>
      <c r="L119" s="165"/>
    </row>
    <row r="120" spans="1:12" ht="20.149999999999999" customHeight="1" x14ac:dyDescent="0.35">
      <c r="A120" s="32" t="s">
        <v>57</v>
      </c>
      <c r="B120" s="32" t="s">
        <v>52</v>
      </c>
      <c r="C120" s="32" t="s">
        <v>322</v>
      </c>
      <c r="D120" s="32" t="s">
        <v>209</v>
      </c>
      <c r="E120" s="32" t="s">
        <v>210</v>
      </c>
      <c r="F120" s="32">
        <v>3</v>
      </c>
      <c r="G120" s="32" t="s">
        <v>466</v>
      </c>
      <c r="H120" s="32" t="s">
        <v>846</v>
      </c>
      <c r="I120" s="32" t="s">
        <v>204</v>
      </c>
      <c r="J120" s="32" t="s">
        <v>204</v>
      </c>
      <c r="K120" s="32" t="s">
        <v>403</v>
      </c>
      <c r="L120" s="32" t="s">
        <v>86</v>
      </c>
    </row>
    <row r="121" spans="1:12" ht="20.149999999999999" customHeight="1" x14ac:dyDescent="0.35">
      <c r="A121" s="32" t="s">
        <v>57</v>
      </c>
      <c r="B121" s="32" t="s">
        <v>52</v>
      </c>
      <c r="C121" s="32" t="s">
        <v>323</v>
      </c>
      <c r="D121" s="32" t="s">
        <v>211</v>
      </c>
      <c r="E121" s="32" t="s">
        <v>212</v>
      </c>
      <c r="F121" s="32">
        <v>3</v>
      </c>
      <c r="G121" s="32" t="s">
        <v>466</v>
      </c>
      <c r="H121" s="32" t="s">
        <v>847</v>
      </c>
      <c r="I121" s="32" t="s">
        <v>204</v>
      </c>
      <c r="J121" s="32" t="s">
        <v>204</v>
      </c>
      <c r="K121" s="32" t="s">
        <v>403</v>
      </c>
      <c r="L121" s="32" t="s">
        <v>86</v>
      </c>
    </row>
    <row r="122" spans="1:12" ht="20.149999999999999" customHeight="1" x14ac:dyDescent="0.35">
      <c r="A122" s="32" t="s">
        <v>57</v>
      </c>
      <c r="B122" s="32" t="s">
        <v>52</v>
      </c>
      <c r="C122" s="32" t="s">
        <v>324</v>
      </c>
      <c r="D122" s="32" t="s">
        <v>213</v>
      </c>
      <c r="E122" s="32" t="s">
        <v>214</v>
      </c>
      <c r="F122" s="32">
        <v>3</v>
      </c>
      <c r="G122" s="32" t="s">
        <v>466</v>
      </c>
      <c r="H122" s="32" t="s">
        <v>848</v>
      </c>
      <c r="I122" s="32" t="s">
        <v>204</v>
      </c>
      <c r="J122" s="32" t="s">
        <v>204</v>
      </c>
      <c r="K122" s="32" t="s">
        <v>403</v>
      </c>
      <c r="L122" s="32" t="s">
        <v>86</v>
      </c>
    </row>
    <row r="123" spans="1:12" ht="20.149999999999999" customHeight="1" x14ac:dyDescent="0.35">
      <c r="A123" s="32" t="s">
        <v>57</v>
      </c>
      <c r="B123" s="32" t="s">
        <v>52</v>
      </c>
      <c r="C123" s="32" t="s">
        <v>325</v>
      </c>
      <c r="D123" s="32" t="s">
        <v>215</v>
      </c>
      <c r="E123" s="32" t="s">
        <v>216</v>
      </c>
      <c r="F123" s="32">
        <v>3</v>
      </c>
      <c r="G123" s="32" t="s">
        <v>466</v>
      </c>
      <c r="H123" s="32" t="s">
        <v>849</v>
      </c>
      <c r="I123" s="32" t="s">
        <v>204</v>
      </c>
      <c r="J123" s="32" t="s">
        <v>204</v>
      </c>
      <c r="K123" s="32" t="s">
        <v>463</v>
      </c>
      <c r="L123" s="32" t="s">
        <v>86</v>
      </c>
    </row>
    <row r="124" spans="1:12" ht="20.149999999999999" customHeight="1" x14ac:dyDescent="0.35">
      <c r="A124" s="32" t="s">
        <v>57</v>
      </c>
      <c r="B124" s="32" t="s">
        <v>52</v>
      </c>
      <c r="C124" s="32" t="s">
        <v>326</v>
      </c>
      <c r="D124" s="32" t="s">
        <v>217</v>
      </c>
      <c r="E124" s="32" t="s">
        <v>218</v>
      </c>
      <c r="F124" s="32">
        <v>3</v>
      </c>
      <c r="G124" s="32" t="s">
        <v>466</v>
      </c>
      <c r="H124" s="32" t="s">
        <v>849</v>
      </c>
      <c r="I124" s="32" t="s">
        <v>204</v>
      </c>
      <c r="J124" s="32" t="s">
        <v>204</v>
      </c>
      <c r="K124" s="32" t="s">
        <v>463</v>
      </c>
      <c r="L124" s="32" t="s">
        <v>86</v>
      </c>
    </row>
    <row r="125" spans="1:12" ht="20.149999999999999" customHeight="1" x14ac:dyDescent="0.35">
      <c r="A125" s="32" t="s">
        <v>57</v>
      </c>
      <c r="B125" s="32" t="s">
        <v>52</v>
      </c>
      <c r="C125" s="32" t="s">
        <v>327</v>
      </c>
      <c r="D125" s="32" t="s">
        <v>219</v>
      </c>
      <c r="E125" s="32" t="s">
        <v>220</v>
      </c>
      <c r="F125" s="32">
        <v>3</v>
      </c>
      <c r="G125" s="32" t="s">
        <v>466</v>
      </c>
      <c r="H125" s="32" t="s">
        <v>849</v>
      </c>
      <c r="I125" s="32" t="s">
        <v>204</v>
      </c>
      <c r="J125" s="32" t="s">
        <v>204</v>
      </c>
      <c r="K125" s="32" t="s">
        <v>463</v>
      </c>
      <c r="L125" s="32" t="s">
        <v>86</v>
      </c>
    </row>
    <row r="126" spans="1:12" ht="20.149999999999999" customHeight="1" x14ac:dyDescent="0.35">
      <c r="A126" s="32" t="s">
        <v>57</v>
      </c>
      <c r="B126" s="32" t="s">
        <v>52</v>
      </c>
      <c r="C126" s="32" t="s">
        <v>328</v>
      </c>
      <c r="D126" s="32" t="s">
        <v>221</v>
      </c>
      <c r="E126" s="32" t="s">
        <v>222</v>
      </c>
      <c r="F126" s="32">
        <v>3</v>
      </c>
      <c r="G126" s="32" t="s">
        <v>466</v>
      </c>
      <c r="H126" s="32" t="s">
        <v>850</v>
      </c>
      <c r="I126" s="32" t="s">
        <v>204</v>
      </c>
      <c r="J126" s="32" t="s">
        <v>204</v>
      </c>
      <c r="K126" s="32" t="s">
        <v>401</v>
      </c>
      <c r="L126" s="32" t="s">
        <v>86</v>
      </c>
    </row>
    <row r="127" spans="1:12" ht="20.149999999999999" customHeight="1" x14ac:dyDescent="0.35">
      <c r="A127" s="32" t="s">
        <v>57</v>
      </c>
      <c r="B127" s="32" t="s">
        <v>52</v>
      </c>
      <c r="C127" s="32" t="s">
        <v>329</v>
      </c>
      <c r="D127" s="32" t="s">
        <v>223</v>
      </c>
      <c r="E127" s="32" t="s">
        <v>224</v>
      </c>
      <c r="F127" s="32">
        <v>3</v>
      </c>
      <c r="G127" s="32" t="s">
        <v>466</v>
      </c>
      <c r="H127" s="32" t="s">
        <v>851</v>
      </c>
      <c r="I127" s="32" t="s">
        <v>204</v>
      </c>
      <c r="J127" s="32" t="s">
        <v>204</v>
      </c>
      <c r="K127" s="32" t="s">
        <v>463</v>
      </c>
      <c r="L127" s="32" t="s">
        <v>86</v>
      </c>
    </row>
    <row r="128" spans="1:12" ht="20.149999999999999" customHeight="1" x14ac:dyDescent="0.35">
      <c r="A128" s="32" t="s">
        <v>57</v>
      </c>
      <c r="B128" s="32" t="s">
        <v>52</v>
      </c>
      <c r="C128" s="32" t="s">
        <v>330</v>
      </c>
      <c r="D128" s="32" t="s">
        <v>225</v>
      </c>
      <c r="E128" s="32" t="s">
        <v>226</v>
      </c>
      <c r="F128" s="32">
        <v>3</v>
      </c>
      <c r="G128" s="32" t="s">
        <v>20</v>
      </c>
      <c r="H128" s="32" t="s">
        <v>86</v>
      </c>
      <c r="I128" s="32" t="s">
        <v>204</v>
      </c>
      <c r="J128" s="32" t="s">
        <v>204</v>
      </c>
      <c r="K128" s="32" t="s">
        <v>463</v>
      </c>
      <c r="L128" s="32" t="s">
        <v>86</v>
      </c>
    </row>
    <row r="129" spans="1:110" ht="20.149999999999999" customHeight="1" x14ac:dyDescent="0.35">
      <c r="A129" s="32" t="s">
        <v>57</v>
      </c>
      <c r="B129" s="32" t="s">
        <v>52</v>
      </c>
      <c r="C129" s="32" t="s">
        <v>331</v>
      </c>
      <c r="D129" s="32" t="s">
        <v>227</v>
      </c>
      <c r="E129" s="32" t="s">
        <v>228</v>
      </c>
      <c r="F129" s="32">
        <v>3</v>
      </c>
      <c r="G129" s="32" t="s">
        <v>20</v>
      </c>
      <c r="H129" s="32" t="s">
        <v>86</v>
      </c>
      <c r="I129" s="32" t="s">
        <v>204</v>
      </c>
      <c r="J129" s="32" t="s">
        <v>204</v>
      </c>
      <c r="K129" s="32" t="s">
        <v>463</v>
      </c>
      <c r="L129" s="32" t="s">
        <v>86</v>
      </c>
    </row>
    <row r="130" spans="1:110" s="166" customFormat="1" ht="20.149999999999999" customHeight="1" x14ac:dyDescent="0.35">
      <c r="A130" s="165"/>
      <c r="B130" s="165"/>
      <c r="C130" s="165"/>
      <c r="D130" s="165" t="s">
        <v>772</v>
      </c>
      <c r="E130" s="165"/>
      <c r="F130" s="165"/>
      <c r="G130" s="165"/>
      <c r="H130" s="165"/>
      <c r="I130" s="165"/>
      <c r="J130" s="165"/>
      <c r="K130" s="165"/>
      <c r="L130" s="165"/>
    </row>
    <row r="131" spans="1:110" ht="43.9" customHeight="1" x14ac:dyDescent="0.35">
      <c r="A131" s="32" t="s">
        <v>57</v>
      </c>
      <c r="B131" s="32" t="s">
        <v>52</v>
      </c>
      <c r="C131" s="32" t="s">
        <v>320</v>
      </c>
      <c r="D131" s="32" t="s">
        <v>206</v>
      </c>
      <c r="E131" s="32" t="s">
        <v>207</v>
      </c>
      <c r="F131" s="32">
        <v>3</v>
      </c>
      <c r="G131" s="32" t="s">
        <v>20</v>
      </c>
      <c r="H131" s="32" t="s">
        <v>55</v>
      </c>
      <c r="I131" s="32" t="s">
        <v>204</v>
      </c>
      <c r="J131" s="32" t="s">
        <v>204</v>
      </c>
      <c r="K131" s="32" t="s">
        <v>401</v>
      </c>
      <c r="L131" s="32" t="s">
        <v>86</v>
      </c>
    </row>
    <row r="132" spans="1:110" ht="20.149999999999999" customHeight="1" x14ac:dyDescent="0.35">
      <c r="A132" s="32" t="s">
        <v>57</v>
      </c>
      <c r="B132" s="32" t="s">
        <v>52</v>
      </c>
      <c r="C132" s="32" t="s">
        <v>321</v>
      </c>
      <c r="D132" s="32" t="s">
        <v>208</v>
      </c>
      <c r="E132" s="32" t="s">
        <v>207</v>
      </c>
      <c r="F132" s="32">
        <v>3</v>
      </c>
      <c r="G132" s="32" t="s">
        <v>20</v>
      </c>
      <c r="H132" s="32" t="s">
        <v>55</v>
      </c>
      <c r="I132" s="32" t="s">
        <v>204</v>
      </c>
      <c r="J132" s="32" t="s">
        <v>204</v>
      </c>
      <c r="K132" s="32" t="s">
        <v>401</v>
      </c>
      <c r="L132" s="32" t="s">
        <v>86</v>
      </c>
    </row>
    <row r="133" spans="1:110" s="34" customFormat="1" ht="20.149999999999999" customHeight="1" x14ac:dyDescent="0.35">
      <c r="A133" s="32" t="s">
        <v>362</v>
      </c>
      <c r="B133" s="32" t="s">
        <v>52</v>
      </c>
      <c r="C133" s="32" t="s">
        <v>659</v>
      </c>
      <c r="D133" s="40" t="s">
        <v>55</v>
      </c>
      <c r="E133" s="32" t="s">
        <v>910</v>
      </c>
      <c r="F133" s="32">
        <v>3</v>
      </c>
      <c r="G133" s="32" t="s">
        <v>20</v>
      </c>
      <c r="H133" s="32" t="s">
        <v>86</v>
      </c>
      <c r="I133" s="32" t="s">
        <v>204</v>
      </c>
      <c r="J133" s="32" t="s">
        <v>204</v>
      </c>
      <c r="K133" s="32" t="s">
        <v>86</v>
      </c>
      <c r="L133" s="32" t="s">
        <v>86</v>
      </c>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row>
    <row r="134" spans="1:110" s="34" customFormat="1" ht="39.65" customHeight="1" x14ac:dyDescent="0.35">
      <c r="A134" s="32" t="s">
        <v>362</v>
      </c>
      <c r="B134" s="32" t="s">
        <v>52</v>
      </c>
      <c r="C134" s="32" t="s">
        <v>741</v>
      </c>
      <c r="D134" s="40"/>
      <c r="E134" s="32" t="s">
        <v>911</v>
      </c>
      <c r="F134" s="32">
        <v>3</v>
      </c>
      <c r="G134" s="32" t="s">
        <v>20</v>
      </c>
      <c r="H134" s="32" t="s">
        <v>86</v>
      </c>
      <c r="I134" s="32" t="s">
        <v>204</v>
      </c>
      <c r="J134" s="32" t="s">
        <v>204</v>
      </c>
      <c r="K134" s="32" t="s">
        <v>86</v>
      </c>
      <c r="L134" s="32" t="s">
        <v>86</v>
      </c>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row>
    <row r="135" spans="1:110" s="34" customFormat="1" ht="20.149999999999999" customHeight="1" x14ac:dyDescent="0.35">
      <c r="A135" s="32" t="s">
        <v>362</v>
      </c>
      <c r="B135" s="32" t="s">
        <v>52</v>
      </c>
      <c r="C135" s="32" t="s">
        <v>439</v>
      </c>
      <c r="D135" s="40" t="s">
        <v>55</v>
      </c>
      <c r="E135" s="32" t="s">
        <v>438</v>
      </c>
      <c r="F135" s="32">
        <v>3</v>
      </c>
      <c r="G135" s="32" t="s">
        <v>20</v>
      </c>
      <c r="H135" s="32" t="s">
        <v>86</v>
      </c>
      <c r="I135" s="32" t="s">
        <v>204</v>
      </c>
      <c r="J135" s="32" t="s">
        <v>204</v>
      </c>
      <c r="K135" s="32" t="s">
        <v>86</v>
      </c>
      <c r="L135" s="32" t="s">
        <v>86</v>
      </c>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row>
    <row r="136" spans="1:110" s="166" customFormat="1" ht="20.149999999999999" customHeight="1" x14ac:dyDescent="0.35">
      <c r="A136" s="165"/>
      <c r="B136" s="165"/>
      <c r="C136" s="165"/>
      <c r="D136" s="168"/>
      <c r="E136" s="165"/>
      <c r="F136" s="165"/>
      <c r="G136" s="165"/>
      <c r="H136" s="165"/>
      <c r="I136" s="165"/>
      <c r="J136" s="165"/>
      <c r="K136" s="165"/>
      <c r="L136" s="165"/>
    </row>
    <row r="137" spans="1:110" s="34" customFormat="1" ht="88.15" customHeight="1" x14ac:dyDescent="0.35">
      <c r="A137" s="41" t="s">
        <v>28</v>
      </c>
      <c r="B137" s="41" t="s">
        <v>29</v>
      </c>
      <c r="C137" s="41" t="s">
        <v>230</v>
      </c>
      <c r="D137" s="41">
        <v>11</v>
      </c>
      <c r="E137" s="41" t="s">
        <v>30</v>
      </c>
      <c r="F137" s="41">
        <v>4</v>
      </c>
      <c r="G137" s="41" t="s">
        <v>20</v>
      </c>
      <c r="H137" s="41" t="s">
        <v>903</v>
      </c>
      <c r="I137" s="41"/>
      <c r="J137" s="41"/>
      <c r="K137" s="41"/>
      <c r="L137" s="41"/>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row>
    <row r="138" spans="1:110" s="34" customFormat="1" ht="20.149999999999999" customHeight="1" x14ac:dyDescent="0.35">
      <c r="A138" s="41" t="s">
        <v>28</v>
      </c>
      <c r="B138" s="41" t="s">
        <v>29</v>
      </c>
      <c r="C138" s="41" t="s">
        <v>369</v>
      </c>
      <c r="D138" s="41">
        <v>12</v>
      </c>
      <c r="E138" s="41" t="s">
        <v>370</v>
      </c>
      <c r="F138" s="41">
        <v>4</v>
      </c>
      <c r="G138" s="41" t="s">
        <v>20</v>
      </c>
      <c r="H138" s="41" t="s">
        <v>804</v>
      </c>
      <c r="I138" s="41"/>
      <c r="J138" s="41"/>
      <c r="K138" s="41"/>
      <c r="L138" s="41"/>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row>
    <row r="139" spans="1:110" s="34" customFormat="1" ht="44.5" customHeight="1" x14ac:dyDescent="0.35">
      <c r="A139" s="41" t="s">
        <v>28</v>
      </c>
      <c r="B139" s="41" t="s">
        <v>29</v>
      </c>
      <c r="C139" s="41" t="s">
        <v>729</v>
      </c>
      <c r="D139" s="42" t="s">
        <v>55</v>
      </c>
      <c r="E139" s="41" t="s">
        <v>730</v>
      </c>
      <c r="F139" s="41">
        <v>4</v>
      </c>
      <c r="G139" s="41" t="s">
        <v>20</v>
      </c>
      <c r="H139" s="41" t="s">
        <v>883</v>
      </c>
      <c r="I139" s="41"/>
      <c r="J139" s="41"/>
      <c r="K139" s="41"/>
      <c r="L139" s="41"/>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row>
    <row r="140" spans="1:110" ht="20.149999999999999" customHeight="1" x14ac:dyDescent="0.35">
      <c r="A140" s="41" t="s">
        <v>28</v>
      </c>
      <c r="B140" s="41" t="s">
        <v>29</v>
      </c>
      <c r="C140" s="41" t="s">
        <v>423</v>
      </c>
      <c r="D140" s="41">
        <v>151</v>
      </c>
      <c r="E140" s="41" t="s">
        <v>425</v>
      </c>
      <c r="F140" s="41">
        <v>3</v>
      </c>
      <c r="G140" s="41" t="s">
        <v>434</v>
      </c>
      <c r="H140" s="41" t="s">
        <v>852</v>
      </c>
      <c r="I140" s="41"/>
      <c r="J140" s="41"/>
      <c r="K140" s="41"/>
      <c r="L140" s="41"/>
    </row>
    <row r="141" spans="1:110" ht="20.149999999999999" customHeight="1" x14ac:dyDescent="0.35">
      <c r="A141" s="41" t="s">
        <v>28</v>
      </c>
      <c r="B141" s="41" t="s">
        <v>29</v>
      </c>
      <c r="C141" s="41" t="s">
        <v>429</v>
      </c>
      <c r="D141" s="41">
        <v>152</v>
      </c>
      <c r="E141" s="41" t="s">
        <v>425</v>
      </c>
      <c r="F141" s="41">
        <v>3</v>
      </c>
      <c r="G141" s="41" t="s">
        <v>434</v>
      </c>
      <c r="H141" s="41" t="s">
        <v>853</v>
      </c>
      <c r="I141" s="41"/>
      <c r="J141" s="41"/>
      <c r="K141" s="41"/>
      <c r="L141" s="41"/>
    </row>
    <row r="142" spans="1:110" s="34" customFormat="1" ht="20.149999999999999" customHeight="1" x14ac:dyDescent="0.35">
      <c r="A142" s="41" t="s">
        <v>28</v>
      </c>
      <c r="B142" s="41" t="s">
        <v>29</v>
      </c>
      <c r="C142" s="41" t="s">
        <v>424</v>
      </c>
      <c r="D142" s="41">
        <v>153</v>
      </c>
      <c r="E142" s="41" t="s">
        <v>426</v>
      </c>
      <c r="F142" s="41">
        <v>1</v>
      </c>
      <c r="G142" s="41" t="s">
        <v>434</v>
      </c>
      <c r="H142" s="41" t="s">
        <v>854</v>
      </c>
      <c r="I142" s="41"/>
      <c r="J142" s="41"/>
      <c r="K142" s="41"/>
      <c r="L142" s="41"/>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row>
    <row r="143" spans="1:110" ht="20.149999999999999" customHeight="1" x14ac:dyDescent="0.35">
      <c r="A143" s="41" t="s">
        <v>28</v>
      </c>
      <c r="B143" s="41" t="s">
        <v>29</v>
      </c>
      <c r="C143" s="41" t="s">
        <v>428</v>
      </c>
      <c r="D143" s="41">
        <v>154</v>
      </c>
      <c r="E143" s="41" t="s">
        <v>426</v>
      </c>
      <c r="F143" s="41">
        <v>1</v>
      </c>
      <c r="G143" s="41" t="s">
        <v>434</v>
      </c>
      <c r="H143" s="41" t="s">
        <v>855</v>
      </c>
      <c r="I143" s="41"/>
      <c r="J143" s="41"/>
      <c r="K143" s="41"/>
      <c r="L143" s="41"/>
    </row>
    <row r="144" spans="1:110" s="166" customFormat="1" ht="20.149999999999999" customHeight="1" x14ac:dyDescent="0.35">
      <c r="A144" s="165"/>
      <c r="B144" s="165"/>
      <c r="C144" s="165"/>
      <c r="D144" s="165"/>
      <c r="E144" s="165"/>
      <c r="F144" s="165"/>
      <c r="G144" s="165"/>
      <c r="H144" s="165"/>
      <c r="I144" s="165"/>
      <c r="J144" s="165"/>
      <c r="K144" s="165"/>
      <c r="L144" s="165"/>
    </row>
    <row r="145" spans="1:14" ht="20.149999999999999" customHeight="1" x14ac:dyDescent="0.35">
      <c r="A145" s="27" t="s">
        <v>488</v>
      </c>
      <c r="B145" s="27" t="s">
        <v>25</v>
      </c>
      <c r="C145" s="27" t="s">
        <v>726</v>
      </c>
      <c r="D145" s="27" t="s">
        <v>55</v>
      </c>
      <c r="E145" s="27" t="s">
        <v>725</v>
      </c>
      <c r="F145" s="27">
        <v>3</v>
      </c>
      <c r="G145" s="27" t="s">
        <v>20</v>
      </c>
      <c r="H145" s="35" t="s">
        <v>55</v>
      </c>
      <c r="I145" s="27"/>
      <c r="J145" s="27"/>
      <c r="K145" s="27"/>
      <c r="L145" s="27"/>
    </row>
    <row r="146" spans="1:14" ht="20.149999999999999" customHeight="1" x14ac:dyDescent="0.35">
      <c r="A146" s="27" t="s">
        <v>488</v>
      </c>
      <c r="B146" s="27" t="s">
        <v>25</v>
      </c>
      <c r="C146" s="27" t="s">
        <v>332</v>
      </c>
      <c r="D146" s="27">
        <v>50</v>
      </c>
      <c r="E146" s="27" t="s">
        <v>26</v>
      </c>
      <c r="F146" s="27">
        <v>3</v>
      </c>
      <c r="G146" s="27" t="s">
        <v>27</v>
      </c>
      <c r="H146" s="27" t="s">
        <v>856</v>
      </c>
      <c r="I146" s="27"/>
      <c r="J146" s="27"/>
      <c r="K146" s="27"/>
      <c r="L146" s="27"/>
    </row>
    <row r="147" spans="1:14" s="166" customFormat="1" ht="20.149999999999999" customHeight="1" x14ac:dyDescent="0.35">
      <c r="A147" s="165"/>
      <c r="B147" s="165"/>
      <c r="C147" s="165"/>
      <c r="D147" s="165"/>
      <c r="E147" s="165"/>
      <c r="F147" s="165"/>
      <c r="G147" s="165"/>
      <c r="H147" s="165"/>
      <c r="I147" s="165"/>
      <c r="J147" s="165"/>
      <c r="K147" s="165"/>
      <c r="L147" s="165"/>
    </row>
    <row r="148" spans="1:14" ht="20.149999999999999" customHeight="1" x14ac:dyDescent="0.35">
      <c r="A148" s="29" t="s">
        <v>647</v>
      </c>
      <c r="B148" s="29" t="s">
        <v>646</v>
      </c>
      <c r="C148" s="29" t="s">
        <v>648</v>
      </c>
      <c r="D148" s="29">
        <v>10</v>
      </c>
      <c r="E148" s="29" t="s">
        <v>652</v>
      </c>
      <c r="F148" s="29">
        <v>3</v>
      </c>
      <c r="G148" s="29" t="s">
        <v>20</v>
      </c>
      <c r="H148" s="30" t="s">
        <v>55</v>
      </c>
      <c r="I148" s="29"/>
      <c r="J148" s="29"/>
      <c r="K148" s="29"/>
      <c r="L148" s="29"/>
    </row>
    <row r="149" spans="1:14" ht="20.149999999999999" customHeight="1" x14ac:dyDescent="0.35">
      <c r="A149" s="29" t="s">
        <v>647</v>
      </c>
      <c r="B149" s="29" t="s">
        <v>646</v>
      </c>
      <c r="C149" s="29" t="s">
        <v>649</v>
      </c>
      <c r="D149" s="29">
        <v>15</v>
      </c>
      <c r="E149" s="29" t="s">
        <v>653</v>
      </c>
      <c r="F149" s="29">
        <v>3</v>
      </c>
      <c r="G149" s="29" t="s">
        <v>20</v>
      </c>
      <c r="H149" s="30" t="s">
        <v>656</v>
      </c>
      <c r="I149" s="29"/>
      <c r="J149" s="29"/>
      <c r="K149" s="29"/>
      <c r="L149" s="29"/>
    </row>
    <row r="150" spans="1:14" s="33" customFormat="1" ht="20.149999999999999" customHeight="1" x14ac:dyDescent="0.35">
      <c r="A150" s="29" t="s">
        <v>647</v>
      </c>
      <c r="B150" s="29" t="s">
        <v>646</v>
      </c>
      <c r="C150" s="29" t="s">
        <v>650</v>
      </c>
      <c r="D150" s="29">
        <v>46</v>
      </c>
      <c r="E150" s="29" t="s">
        <v>655</v>
      </c>
      <c r="F150" s="29" t="s">
        <v>654</v>
      </c>
      <c r="G150" s="29" t="s">
        <v>20</v>
      </c>
      <c r="H150" s="29" t="s">
        <v>651</v>
      </c>
      <c r="I150" s="29"/>
      <c r="J150" s="29"/>
      <c r="K150" s="29"/>
      <c r="L150" s="29"/>
      <c r="M150" s="24"/>
      <c r="N150" s="24"/>
    </row>
    <row r="151" spans="1:14" s="166" customFormat="1" ht="20.149999999999999" customHeight="1" x14ac:dyDescent="0.35">
      <c r="A151" s="165"/>
      <c r="B151" s="165"/>
      <c r="C151" s="165"/>
      <c r="D151" s="165"/>
      <c r="E151" s="165"/>
      <c r="F151" s="165"/>
      <c r="G151" s="165"/>
      <c r="H151" s="165"/>
      <c r="I151" s="165"/>
      <c r="J151" s="165"/>
      <c r="K151" s="165"/>
      <c r="L151" s="165"/>
    </row>
    <row r="152" spans="1:14" s="169" customFormat="1" ht="20.149999999999999" customHeight="1" x14ac:dyDescent="0.35">
      <c r="A152" s="55" t="s">
        <v>420</v>
      </c>
      <c r="B152" s="55" t="s">
        <v>337</v>
      </c>
      <c r="C152" s="55" t="s">
        <v>421</v>
      </c>
      <c r="D152" s="55">
        <v>11</v>
      </c>
      <c r="E152" s="55" t="s">
        <v>422</v>
      </c>
      <c r="F152" s="55">
        <v>4</v>
      </c>
      <c r="G152" s="55" t="s">
        <v>20</v>
      </c>
      <c r="H152" s="55" t="s">
        <v>484</v>
      </c>
      <c r="I152" s="55"/>
      <c r="J152" s="55"/>
      <c r="K152" s="55"/>
      <c r="L152" s="55"/>
    </row>
    <row r="153" spans="1:14" s="166" customFormat="1" ht="20.149999999999999" customHeight="1" x14ac:dyDescent="0.35">
      <c r="A153" s="165"/>
      <c r="B153" s="165"/>
      <c r="C153" s="165"/>
      <c r="D153" s="165"/>
      <c r="E153" s="165"/>
      <c r="F153" s="165"/>
      <c r="G153" s="165"/>
      <c r="H153" s="165"/>
      <c r="I153" s="165"/>
      <c r="J153" s="165"/>
      <c r="K153" s="165"/>
      <c r="L153" s="165"/>
    </row>
    <row r="154" spans="1:14" s="169" customFormat="1" ht="20.149999999999999" customHeight="1" x14ac:dyDescent="0.35">
      <c r="A154" s="55" t="s">
        <v>683</v>
      </c>
      <c r="B154" s="55" t="s">
        <v>686</v>
      </c>
      <c r="C154" s="55" t="s">
        <v>684</v>
      </c>
      <c r="D154" s="55" t="s">
        <v>55</v>
      </c>
      <c r="E154" s="55" t="s">
        <v>685</v>
      </c>
      <c r="F154" s="55">
        <v>3</v>
      </c>
      <c r="G154" s="55" t="s">
        <v>27</v>
      </c>
      <c r="H154" s="55" t="s">
        <v>55</v>
      </c>
      <c r="I154" s="55" t="s">
        <v>692</v>
      </c>
      <c r="J154" s="55" t="s">
        <v>692</v>
      </c>
      <c r="K154" s="55" t="s">
        <v>401</v>
      </c>
      <c r="L154" s="55" t="str">
        <f>L12</f>
        <v xml:space="preserve"> ---</v>
      </c>
    </row>
    <row r="155" spans="1:14" s="166" customFormat="1" ht="20.149999999999999" customHeight="1" x14ac:dyDescent="0.35">
      <c r="A155" s="165"/>
      <c r="B155" s="165"/>
      <c r="C155" s="165"/>
      <c r="D155" s="168"/>
      <c r="E155" s="165"/>
      <c r="F155" s="165"/>
      <c r="G155" s="165"/>
      <c r="H155" s="168"/>
      <c r="I155" s="165"/>
      <c r="J155" s="165"/>
      <c r="K155" s="165"/>
      <c r="L155" s="165"/>
    </row>
    <row r="156" spans="1:14" s="169" customFormat="1" ht="20.149999999999999" customHeight="1" x14ac:dyDescent="0.35">
      <c r="A156" s="55" t="s">
        <v>398</v>
      </c>
      <c r="B156" s="55" t="s">
        <v>399</v>
      </c>
      <c r="C156" s="55" t="s">
        <v>680</v>
      </c>
      <c r="D156" s="55" t="s">
        <v>55</v>
      </c>
      <c r="E156" s="55" t="s">
        <v>681</v>
      </c>
      <c r="F156" s="55">
        <v>3</v>
      </c>
      <c r="G156" s="55" t="s">
        <v>24</v>
      </c>
      <c r="H156" s="55" t="s">
        <v>55</v>
      </c>
      <c r="I156" s="55" t="s">
        <v>692</v>
      </c>
      <c r="J156" s="55" t="s">
        <v>692</v>
      </c>
      <c r="K156" s="55" t="s">
        <v>401</v>
      </c>
      <c r="L156" s="55" t="s">
        <v>682</v>
      </c>
    </row>
    <row r="157" spans="1:14" s="169" customFormat="1" ht="20.149999999999999" customHeight="1" x14ac:dyDescent="0.35">
      <c r="A157" s="55" t="s">
        <v>398</v>
      </c>
      <c r="B157" s="55" t="s">
        <v>399</v>
      </c>
      <c r="C157" s="55" t="s">
        <v>535</v>
      </c>
      <c r="D157" s="170">
        <v>260</v>
      </c>
      <c r="E157" s="55" t="s">
        <v>400</v>
      </c>
      <c r="F157" s="55">
        <v>3</v>
      </c>
      <c r="G157" s="55" t="s">
        <v>469</v>
      </c>
      <c r="H157" s="55" t="s">
        <v>55</v>
      </c>
      <c r="I157" s="55" t="s">
        <v>692</v>
      </c>
      <c r="J157" s="55" t="s">
        <v>692</v>
      </c>
      <c r="K157" s="55" t="s">
        <v>401</v>
      </c>
      <c r="L157" s="55" t="s">
        <v>86</v>
      </c>
    </row>
    <row r="158" spans="1:14" s="166" customFormat="1" ht="20.149999999999999" customHeight="1" x14ac:dyDescent="0.35">
      <c r="A158" s="165"/>
      <c r="B158" s="165"/>
      <c r="C158" s="165"/>
      <c r="D158" s="168"/>
      <c r="E158" s="165"/>
      <c r="F158" s="165"/>
      <c r="G158" s="165"/>
      <c r="H158" s="168"/>
      <c r="I158" s="165"/>
      <c r="J158" s="165"/>
      <c r="K158" s="165"/>
      <c r="L158" s="165"/>
    </row>
    <row r="159" spans="1:14" s="161" customFormat="1" ht="39.65" customHeight="1" x14ac:dyDescent="0.35">
      <c r="A159" s="32"/>
      <c r="B159" s="32"/>
      <c r="C159" s="32" t="s">
        <v>735</v>
      </c>
      <c r="D159" s="40" t="s">
        <v>55</v>
      </c>
      <c r="E159" s="40" t="s">
        <v>740</v>
      </c>
      <c r="F159" s="32">
        <v>3</v>
      </c>
      <c r="G159" s="32" t="s">
        <v>20</v>
      </c>
      <c r="H159" s="32" t="s">
        <v>734</v>
      </c>
      <c r="I159" s="32"/>
      <c r="J159" s="32"/>
      <c r="K159" s="32"/>
      <c r="L159" s="32"/>
    </row>
    <row r="160" spans="1:14" s="166" customFormat="1" ht="20.149999999999999" customHeight="1" x14ac:dyDescent="0.35">
      <c r="A160" s="165"/>
      <c r="B160" s="165"/>
      <c r="C160" s="165"/>
      <c r="D160" s="168"/>
      <c r="E160" s="165"/>
      <c r="F160" s="165"/>
      <c r="G160" s="165"/>
      <c r="H160" s="168"/>
      <c r="I160" s="165"/>
      <c r="J160" s="165"/>
      <c r="K160" s="165"/>
      <c r="L160" s="165"/>
    </row>
    <row r="161" spans="1:12" ht="20.149999999999999" customHeight="1" x14ac:dyDescent="0.35">
      <c r="A161" s="27" t="s">
        <v>442</v>
      </c>
      <c r="B161" s="27" t="s">
        <v>442</v>
      </c>
      <c r="C161" s="27" t="s">
        <v>442</v>
      </c>
      <c r="D161" s="27" t="s">
        <v>55</v>
      </c>
      <c r="E161" s="27" t="s">
        <v>457</v>
      </c>
      <c r="F161" s="27">
        <v>3</v>
      </c>
      <c r="G161" s="27" t="s">
        <v>20</v>
      </c>
      <c r="H161" s="27" t="s">
        <v>55</v>
      </c>
      <c r="I161" s="27"/>
      <c r="J161" s="27"/>
      <c r="K161" s="27"/>
      <c r="L161" s="27"/>
    </row>
    <row r="162" spans="1:12" s="169" customFormat="1" ht="20.149999999999999" customHeight="1" x14ac:dyDescent="0.35">
      <c r="A162" s="55" t="s">
        <v>31</v>
      </c>
      <c r="B162" s="55" t="s">
        <v>32</v>
      </c>
      <c r="C162" s="55" t="s">
        <v>231</v>
      </c>
      <c r="D162" s="55">
        <v>1</v>
      </c>
      <c r="E162" s="55" t="s">
        <v>33</v>
      </c>
      <c r="F162" s="55">
        <v>3</v>
      </c>
      <c r="G162" s="55" t="s">
        <v>20</v>
      </c>
      <c r="H162" s="55" t="s">
        <v>86</v>
      </c>
      <c r="I162" s="55"/>
      <c r="J162" s="55"/>
      <c r="K162" s="55"/>
      <c r="L162" s="55"/>
    </row>
    <row r="163" spans="1:12" s="166" customFormat="1" ht="20.149999999999999" customHeight="1" x14ac:dyDescent="0.35">
      <c r="A163" s="165"/>
      <c r="B163" s="165"/>
      <c r="C163" s="165"/>
      <c r="D163" s="165"/>
      <c r="E163" s="165"/>
      <c r="F163" s="165"/>
      <c r="G163" s="165"/>
      <c r="H163" s="165"/>
      <c r="I163" s="165"/>
      <c r="J163" s="165"/>
      <c r="K163" s="165"/>
      <c r="L163" s="165"/>
    </row>
    <row r="164" spans="1:12" s="28" customFormat="1" ht="20.149999999999999" customHeight="1" x14ac:dyDescent="0.35">
      <c r="A164" s="27" t="s">
        <v>353</v>
      </c>
      <c r="B164" s="27" t="s">
        <v>49</v>
      </c>
      <c r="C164" s="27" t="s">
        <v>352</v>
      </c>
      <c r="D164" s="35" t="s">
        <v>55</v>
      </c>
      <c r="E164" s="27" t="s">
        <v>479</v>
      </c>
      <c r="F164" s="27">
        <v>3</v>
      </c>
      <c r="G164" s="27" t="s">
        <v>20</v>
      </c>
      <c r="H164" s="27" t="s">
        <v>86</v>
      </c>
      <c r="I164" s="27"/>
      <c r="J164" s="27"/>
      <c r="K164" s="27"/>
      <c r="L164" s="27"/>
    </row>
    <row r="165" spans="1:12" s="28" customFormat="1" ht="20.149999999999999" customHeight="1" x14ac:dyDescent="0.35">
      <c r="A165" s="27" t="s">
        <v>353</v>
      </c>
      <c r="B165" s="27" t="s">
        <v>49</v>
      </c>
      <c r="C165" s="27" t="s">
        <v>737</v>
      </c>
      <c r="D165" s="35" t="s">
        <v>55</v>
      </c>
      <c r="E165" s="27" t="str">
        <f>E204</f>
        <v>Introduction to sustainability</v>
      </c>
      <c r="F165" s="27">
        <f t="shared" ref="F165:H165" si="0">F204</f>
        <v>3</v>
      </c>
      <c r="G165" s="27" t="str">
        <f t="shared" si="0"/>
        <v>S</v>
      </c>
      <c r="H165" s="27" t="str">
        <f t="shared" si="0"/>
        <v xml:space="preserve"> ---</v>
      </c>
      <c r="I165" s="27"/>
      <c r="J165" s="27"/>
      <c r="K165" s="27"/>
      <c r="L165" s="27"/>
    </row>
    <row r="166" spans="1:12" s="28" customFormat="1" ht="20.149999999999999" customHeight="1" x14ac:dyDescent="0.35">
      <c r="A166" s="27" t="s">
        <v>353</v>
      </c>
      <c r="B166" s="27" t="s">
        <v>49</v>
      </c>
      <c r="C166" s="27" t="s">
        <v>6</v>
      </c>
      <c r="D166" s="35" t="s">
        <v>55</v>
      </c>
      <c r="E166" s="27" t="s">
        <v>479</v>
      </c>
      <c r="F166" s="27">
        <v>3</v>
      </c>
      <c r="G166" s="27" t="s">
        <v>20</v>
      </c>
      <c r="H166" s="27" t="s">
        <v>86</v>
      </c>
      <c r="I166" s="27"/>
      <c r="J166" s="27"/>
      <c r="K166" s="27"/>
      <c r="L166" s="27"/>
    </row>
    <row r="167" spans="1:12" s="28" customFormat="1" ht="20.149999999999999" customHeight="1" x14ac:dyDescent="0.35">
      <c r="A167" s="27" t="s">
        <v>353</v>
      </c>
      <c r="B167" s="27" t="s">
        <v>49</v>
      </c>
      <c r="C167" s="27" t="s">
        <v>7</v>
      </c>
      <c r="D167" s="35" t="s">
        <v>55</v>
      </c>
      <c r="E167" s="27" t="s">
        <v>479</v>
      </c>
      <c r="F167" s="27">
        <v>3</v>
      </c>
      <c r="G167" s="27" t="s">
        <v>20</v>
      </c>
      <c r="H167" s="27" t="s">
        <v>86</v>
      </c>
      <c r="I167" s="27"/>
      <c r="J167" s="27"/>
      <c r="K167" s="27"/>
      <c r="L167" s="27"/>
    </row>
    <row r="168" spans="1:12" s="28" customFormat="1" ht="20.149999999999999" customHeight="1" x14ac:dyDescent="0.35">
      <c r="A168" s="27" t="s">
        <v>353</v>
      </c>
      <c r="B168" s="27" t="s">
        <v>49</v>
      </c>
      <c r="C168" s="27" t="s">
        <v>738</v>
      </c>
      <c r="D168" s="35" t="s">
        <v>55</v>
      </c>
      <c r="E168" s="27" t="s">
        <v>736</v>
      </c>
      <c r="F168" s="27">
        <v>3</v>
      </c>
      <c r="G168" s="27" t="s">
        <v>20</v>
      </c>
      <c r="H168" s="27" t="s">
        <v>86</v>
      </c>
      <c r="I168" s="27"/>
      <c r="J168" s="27"/>
      <c r="K168" s="27"/>
      <c r="L168" s="27"/>
    </row>
    <row r="169" spans="1:12" s="28" customFormat="1" ht="20.149999999999999" customHeight="1" x14ac:dyDescent="0.35">
      <c r="A169" s="27" t="s">
        <v>353</v>
      </c>
      <c r="B169" s="27" t="s">
        <v>49</v>
      </c>
      <c r="C169" s="27" t="s">
        <v>743</v>
      </c>
      <c r="D169" s="35" t="s">
        <v>55</v>
      </c>
      <c r="E169" s="27" t="str">
        <f>E181</f>
        <v>Ethics in Business and the Professions</v>
      </c>
      <c r="F169" s="27">
        <v>3</v>
      </c>
      <c r="G169" s="27" t="s">
        <v>20</v>
      </c>
      <c r="H169" s="27" t="s">
        <v>86</v>
      </c>
      <c r="I169" s="27"/>
      <c r="J169" s="27"/>
      <c r="K169" s="27"/>
      <c r="L169" s="27"/>
    </row>
    <row r="170" spans="1:12" s="166" customFormat="1" ht="20.149999999999999" customHeight="1" x14ac:dyDescent="0.35">
      <c r="A170" s="165"/>
      <c r="B170" s="165"/>
      <c r="C170" s="165"/>
      <c r="D170" s="168"/>
      <c r="E170" s="165"/>
      <c r="F170" s="165"/>
      <c r="G170" s="165"/>
      <c r="H170" s="165"/>
      <c r="I170" s="165"/>
      <c r="J170" s="165"/>
      <c r="K170" s="165"/>
      <c r="L170" s="165"/>
    </row>
    <row r="171" spans="1:12" s="169" customFormat="1" ht="20.149999999999999" customHeight="1" x14ac:dyDescent="0.35">
      <c r="A171" s="55" t="s">
        <v>34</v>
      </c>
      <c r="B171" s="55" t="s">
        <v>35</v>
      </c>
      <c r="C171" s="55" t="s">
        <v>232</v>
      </c>
      <c r="D171" s="55">
        <v>4</v>
      </c>
      <c r="E171" s="55" t="s">
        <v>36</v>
      </c>
      <c r="F171" s="55">
        <v>3</v>
      </c>
      <c r="G171" s="55" t="s">
        <v>20</v>
      </c>
      <c r="H171" s="55" t="s">
        <v>86</v>
      </c>
      <c r="I171" s="55"/>
      <c r="J171" s="55"/>
      <c r="K171" s="55"/>
      <c r="L171" s="55"/>
    </row>
    <row r="172" spans="1:12" s="169" customFormat="1" ht="20.149999999999999" customHeight="1" x14ac:dyDescent="0.35">
      <c r="A172" s="55" t="s">
        <v>34</v>
      </c>
      <c r="B172" s="55" t="s">
        <v>35</v>
      </c>
      <c r="C172" s="55" t="s">
        <v>233</v>
      </c>
      <c r="D172" s="55">
        <v>126</v>
      </c>
      <c r="E172" s="55" t="s">
        <v>37</v>
      </c>
      <c r="F172" s="55">
        <v>3</v>
      </c>
      <c r="G172" s="55" t="s">
        <v>27</v>
      </c>
      <c r="H172" s="55" t="s">
        <v>884</v>
      </c>
      <c r="I172" s="55"/>
      <c r="J172" s="55"/>
      <c r="K172" s="55"/>
      <c r="L172" s="55"/>
    </row>
    <row r="173" spans="1:12" s="169" customFormat="1" ht="20.149999999999999" customHeight="1" x14ac:dyDescent="0.35">
      <c r="A173" s="55" t="s">
        <v>34</v>
      </c>
      <c r="B173" s="55" t="s">
        <v>35</v>
      </c>
      <c r="C173" s="55" t="s">
        <v>886</v>
      </c>
      <c r="D173" s="137" t="s">
        <v>55</v>
      </c>
      <c r="E173" s="55" t="s">
        <v>731</v>
      </c>
      <c r="F173" s="55">
        <v>1</v>
      </c>
      <c r="G173" s="55" t="s">
        <v>27</v>
      </c>
      <c r="H173" s="55" t="s">
        <v>885</v>
      </c>
      <c r="I173" s="55"/>
      <c r="J173" s="55"/>
      <c r="K173" s="55"/>
      <c r="L173" s="55"/>
    </row>
    <row r="174" spans="1:12" s="166" customFormat="1" ht="20.149999999999999" customHeight="1" x14ac:dyDescent="0.35">
      <c r="A174" s="165"/>
      <c r="B174" s="165"/>
      <c r="C174" s="165"/>
      <c r="D174" s="168"/>
      <c r="E174" s="165"/>
      <c r="F174" s="165"/>
      <c r="G174" s="165"/>
      <c r="H174" s="165"/>
      <c r="I174" s="165"/>
      <c r="J174" s="165"/>
      <c r="K174" s="165"/>
      <c r="L174" s="165"/>
    </row>
    <row r="175" spans="1:12" s="169" customFormat="1" ht="47.5" customHeight="1" x14ac:dyDescent="0.35">
      <c r="A175" s="55" t="s">
        <v>38</v>
      </c>
      <c r="B175" s="55" t="s">
        <v>39</v>
      </c>
      <c r="C175" s="55" t="s">
        <v>887</v>
      </c>
      <c r="D175" s="55">
        <v>20</v>
      </c>
      <c r="E175" s="55" t="s">
        <v>40</v>
      </c>
      <c r="F175" s="55">
        <v>3</v>
      </c>
      <c r="G175" s="55" t="s">
        <v>20</v>
      </c>
      <c r="H175" s="55" t="s">
        <v>889</v>
      </c>
      <c r="I175" s="55"/>
      <c r="J175" s="55"/>
      <c r="K175" s="55"/>
      <c r="L175" s="55"/>
    </row>
    <row r="176" spans="1:12" s="169" customFormat="1" ht="20.149999999999999" customHeight="1" x14ac:dyDescent="0.35">
      <c r="A176" s="55" t="s">
        <v>38</v>
      </c>
      <c r="B176" s="55" t="s">
        <v>39</v>
      </c>
      <c r="C176" s="55" t="s">
        <v>888</v>
      </c>
      <c r="D176" s="55">
        <v>21</v>
      </c>
      <c r="E176" s="55" t="s">
        <v>41</v>
      </c>
      <c r="F176" s="55">
        <v>3</v>
      </c>
      <c r="G176" s="55" t="s">
        <v>20</v>
      </c>
      <c r="H176" s="55" t="s">
        <v>890</v>
      </c>
      <c r="I176" s="55"/>
      <c r="J176" s="55"/>
      <c r="K176" s="55"/>
      <c r="L176" s="55"/>
    </row>
    <row r="177" spans="1:12" s="169" customFormat="1" ht="70.150000000000006" customHeight="1" x14ac:dyDescent="0.35">
      <c r="A177" s="55" t="s">
        <v>38</v>
      </c>
      <c r="B177" s="55" t="s">
        <v>39</v>
      </c>
      <c r="C177" s="55" t="s">
        <v>234</v>
      </c>
      <c r="D177" s="55">
        <v>31</v>
      </c>
      <c r="E177" s="55" t="s">
        <v>437</v>
      </c>
      <c r="F177" s="55">
        <v>3</v>
      </c>
      <c r="G177" s="55" t="s">
        <v>20</v>
      </c>
      <c r="H177" s="55" t="s">
        <v>904</v>
      </c>
      <c r="I177" s="55"/>
      <c r="J177" s="55"/>
      <c r="K177" s="55"/>
      <c r="L177" s="55"/>
    </row>
    <row r="178" spans="1:12" s="169" customFormat="1" ht="20.149999999999999" customHeight="1" x14ac:dyDescent="0.35">
      <c r="A178" s="55" t="s">
        <v>38</v>
      </c>
      <c r="B178" s="55" t="s">
        <v>39</v>
      </c>
      <c r="C178" s="55" t="s">
        <v>235</v>
      </c>
      <c r="D178" s="55">
        <v>32</v>
      </c>
      <c r="E178" s="55" t="s">
        <v>42</v>
      </c>
      <c r="F178" s="55">
        <v>3</v>
      </c>
      <c r="G178" s="55" t="s">
        <v>20</v>
      </c>
      <c r="H178" s="55" t="s">
        <v>891</v>
      </c>
      <c r="I178" s="55"/>
      <c r="J178" s="55"/>
      <c r="K178" s="55"/>
      <c r="L178" s="55"/>
    </row>
    <row r="179" spans="1:12" s="169" customFormat="1" ht="20.149999999999999" customHeight="1" x14ac:dyDescent="0.35">
      <c r="A179" s="55" t="s">
        <v>38</v>
      </c>
      <c r="B179" s="55" t="s">
        <v>39</v>
      </c>
      <c r="C179" s="55" t="s">
        <v>645</v>
      </c>
      <c r="D179" s="55">
        <v>33</v>
      </c>
      <c r="E179" s="55" t="s">
        <v>43</v>
      </c>
      <c r="F179" s="55">
        <v>3</v>
      </c>
      <c r="G179" s="55" t="s">
        <v>20</v>
      </c>
      <c r="H179" s="55" t="s">
        <v>892</v>
      </c>
      <c r="I179" s="55"/>
      <c r="J179" s="55"/>
      <c r="K179" s="55"/>
      <c r="L179" s="55"/>
    </row>
    <row r="180" spans="1:12" s="166" customFormat="1" ht="20.149999999999999" customHeight="1" x14ac:dyDescent="0.35">
      <c r="A180" s="165"/>
      <c r="B180" s="165"/>
      <c r="C180" s="165"/>
      <c r="D180" s="168"/>
      <c r="E180" s="165"/>
      <c r="F180" s="165"/>
      <c r="G180" s="165"/>
      <c r="H180" s="165"/>
      <c r="I180" s="165"/>
      <c r="J180" s="165"/>
      <c r="K180" s="165"/>
      <c r="L180" s="165"/>
    </row>
    <row r="181" spans="1:12" s="169" customFormat="1" ht="20.149999999999999" customHeight="1" x14ac:dyDescent="0.35">
      <c r="A181" s="55" t="s">
        <v>742</v>
      </c>
      <c r="B181" s="55" t="s">
        <v>745</v>
      </c>
      <c r="C181" s="55" t="s">
        <v>744</v>
      </c>
      <c r="D181" s="137" t="s">
        <v>55</v>
      </c>
      <c r="E181" s="55" t="s">
        <v>746</v>
      </c>
      <c r="F181" s="55">
        <v>3</v>
      </c>
      <c r="G181" s="55"/>
      <c r="H181" s="55"/>
      <c r="I181" s="55"/>
      <c r="J181" s="55"/>
      <c r="K181" s="55"/>
      <c r="L181" s="55"/>
    </row>
    <row r="182" spans="1:12" s="166" customFormat="1" ht="20.149999999999999" customHeight="1" x14ac:dyDescent="0.35">
      <c r="A182" s="165"/>
      <c r="B182" s="165"/>
      <c r="C182" s="165"/>
      <c r="D182" s="168"/>
      <c r="E182" s="165"/>
      <c r="F182" s="165"/>
      <c r="G182" s="165"/>
      <c r="H182" s="165"/>
      <c r="I182" s="165"/>
      <c r="J182" s="165"/>
      <c r="K182" s="165"/>
      <c r="L182" s="165"/>
    </row>
    <row r="183" spans="1:12" s="169" customFormat="1" ht="32.5" customHeight="1" x14ac:dyDescent="0.35">
      <c r="A183" s="55" t="s">
        <v>44</v>
      </c>
      <c r="B183" s="55" t="s">
        <v>45</v>
      </c>
      <c r="C183" s="55" t="s">
        <v>236</v>
      </c>
      <c r="D183" s="55">
        <v>21</v>
      </c>
      <c r="E183" s="55" t="s">
        <v>46</v>
      </c>
      <c r="F183" s="55">
        <v>4</v>
      </c>
      <c r="G183" s="55" t="s">
        <v>20</v>
      </c>
      <c r="H183" s="55" t="s">
        <v>893</v>
      </c>
      <c r="I183" s="55"/>
      <c r="J183" s="55"/>
      <c r="K183" s="55"/>
      <c r="L183" s="55"/>
    </row>
    <row r="184" spans="1:12" s="169" customFormat="1" ht="38.5" customHeight="1" x14ac:dyDescent="0.35">
      <c r="A184" s="55" t="s">
        <v>44</v>
      </c>
      <c r="B184" s="55" t="s">
        <v>45</v>
      </c>
      <c r="C184" s="55" t="s">
        <v>237</v>
      </c>
      <c r="D184" s="55">
        <v>22</v>
      </c>
      <c r="E184" s="55" t="s">
        <v>47</v>
      </c>
      <c r="F184" s="55">
        <v>4</v>
      </c>
      <c r="G184" s="55" t="s">
        <v>20</v>
      </c>
      <c r="H184" s="55" t="s">
        <v>894</v>
      </c>
      <c r="I184" s="55"/>
      <c r="J184" s="55"/>
      <c r="K184" s="55"/>
      <c r="L184" s="55"/>
    </row>
    <row r="185" spans="1:12" s="190" customFormat="1" ht="20.149999999999999" customHeight="1" x14ac:dyDescent="0.35">
      <c r="A185" s="189" t="s">
        <v>44</v>
      </c>
      <c r="B185" s="189" t="s">
        <v>45</v>
      </c>
      <c r="C185" s="189" t="s">
        <v>443</v>
      </c>
      <c r="D185" s="189">
        <v>23</v>
      </c>
      <c r="E185" s="189" t="s">
        <v>444</v>
      </c>
      <c r="F185" s="189">
        <v>3</v>
      </c>
      <c r="G185" s="189" t="s">
        <v>27</v>
      </c>
      <c r="H185" s="189" t="s">
        <v>482</v>
      </c>
      <c r="I185" s="189"/>
      <c r="J185" s="189"/>
      <c r="K185" s="189"/>
      <c r="L185" s="189"/>
    </row>
    <row r="186" spans="1:12" s="169" customFormat="1" ht="20.149999999999999" customHeight="1" x14ac:dyDescent="0.35">
      <c r="A186" s="55" t="s">
        <v>44</v>
      </c>
      <c r="B186" s="55" t="s">
        <v>45</v>
      </c>
      <c r="C186" s="55" t="s">
        <v>446</v>
      </c>
      <c r="D186" s="55" t="s">
        <v>447</v>
      </c>
      <c r="E186" s="55" t="s">
        <v>445</v>
      </c>
      <c r="F186" s="55">
        <v>3</v>
      </c>
      <c r="G186" s="55" t="s">
        <v>20</v>
      </c>
      <c r="H186" s="55" t="s">
        <v>483</v>
      </c>
      <c r="I186" s="55"/>
      <c r="J186" s="55" t="s">
        <v>65</v>
      </c>
      <c r="K186" s="55"/>
      <c r="L186" s="55"/>
    </row>
    <row r="187" spans="1:12" s="190" customFormat="1" ht="20.149999999999999" customHeight="1" x14ac:dyDescent="0.35">
      <c r="A187" s="189" t="s">
        <v>44</v>
      </c>
      <c r="B187" s="189" t="s">
        <v>45</v>
      </c>
      <c r="C187" s="189" t="s">
        <v>448</v>
      </c>
      <c r="D187" s="189">
        <v>161</v>
      </c>
      <c r="E187" s="189" t="s">
        <v>449</v>
      </c>
      <c r="F187" s="189">
        <v>3</v>
      </c>
      <c r="G187" s="189" t="s">
        <v>24</v>
      </c>
      <c r="H187" s="189" t="s">
        <v>657</v>
      </c>
      <c r="I187" s="189"/>
      <c r="J187" s="189"/>
      <c r="K187" s="189"/>
      <c r="L187" s="189"/>
    </row>
    <row r="188" spans="1:12" s="190" customFormat="1" ht="20.149999999999999" customHeight="1" x14ac:dyDescent="0.35">
      <c r="A188" s="189" t="s">
        <v>44</v>
      </c>
      <c r="B188" s="189" t="s">
        <v>45</v>
      </c>
      <c r="C188" s="189" t="s">
        <v>451</v>
      </c>
      <c r="D188" s="189">
        <v>164</v>
      </c>
      <c r="E188" s="189" t="s">
        <v>452</v>
      </c>
      <c r="F188" s="189">
        <v>3</v>
      </c>
      <c r="G188" s="189" t="s">
        <v>24</v>
      </c>
      <c r="H188" s="189" t="s">
        <v>657</v>
      </c>
      <c r="I188" s="189"/>
      <c r="J188" s="189"/>
      <c r="K188" s="189"/>
      <c r="L188" s="189"/>
    </row>
    <row r="189" spans="1:12" s="190" customFormat="1" ht="20.149999999999999" customHeight="1" x14ac:dyDescent="0.35">
      <c r="A189" s="189" t="s">
        <v>44</v>
      </c>
      <c r="B189" s="189" t="s">
        <v>45</v>
      </c>
      <c r="C189" s="189" t="s">
        <v>450</v>
      </c>
      <c r="D189" s="189">
        <v>165</v>
      </c>
      <c r="E189" s="189" t="s">
        <v>453</v>
      </c>
      <c r="F189" s="189">
        <v>3</v>
      </c>
      <c r="G189" s="189" t="s">
        <v>27</v>
      </c>
      <c r="H189" s="189" t="s">
        <v>657</v>
      </c>
      <c r="I189" s="189"/>
      <c r="J189" s="189"/>
      <c r="K189" s="189"/>
      <c r="L189" s="189"/>
    </row>
    <row r="190" spans="1:12" s="190" customFormat="1" ht="20.149999999999999" customHeight="1" x14ac:dyDescent="0.35">
      <c r="A190" s="189" t="s">
        <v>44</v>
      </c>
      <c r="B190" s="189" t="s">
        <v>45</v>
      </c>
      <c r="C190" s="189" t="s">
        <v>454</v>
      </c>
      <c r="D190" s="189">
        <v>167</v>
      </c>
      <c r="E190" s="189" t="s">
        <v>455</v>
      </c>
      <c r="F190" s="189">
        <v>3</v>
      </c>
      <c r="G190" s="189" t="s">
        <v>27</v>
      </c>
      <c r="H190" s="189" t="s">
        <v>657</v>
      </c>
      <c r="I190" s="189"/>
      <c r="J190" s="189"/>
      <c r="K190" s="189"/>
      <c r="L190" s="189"/>
    </row>
    <row r="191" spans="1:12" s="169" customFormat="1" ht="20.149999999999999" customHeight="1" x14ac:dyDescent="0.35">
      <c r="A191" s="55" t="s">
        <v>44</v>
      </c>
      <c r="B191" s="55" t="s">
        <v>45</v>
      </c>
      <c r="C191" s="55" t="s">
        <v>456</v>
      </c>
      <c r="D191" s="137" t="s">
        <v>55</v>
      </c>
      <c r="E191" s="137" t="s">
        <v>55</v>
      </c>
      <c r="F191" s="55">
        <v>3</v>
      </c>
      <c r="G191" s="55" t="s">
        <v>20</v>
      </c>
      <c r="H191" s="137" t="s">
        <v>55</v>
      </c>
      <c r="I191" s="55"/>
      <c r="J191" s="55"/>
      <c r="K191" s="55"/>
      <c r="L191" s="55"/>
    </row>
    <row r="192" spans="1:12" s="166" customFormat="1" ht="20.149999999999999" customHeight="1" x14ac:dyDescent="0.35">
      <c r="A192" s="165"/>
      <c r="B192" s="165"/>
      <c r="C192" s="165"/>
      <c r="D192" s="168"/>
      <c r="E192" s="165"/>
      <c r="F192" s="165"/>
      <c r="G192" s="165"/>
      <c r="H192" s="165"/>
      <c r="I192" s="165"/>
      <c r="J192" s="165"/>
      <c r="K192" s="165"/>
      <c r="L192" s="165"/>
    </row>
    <row r="193" spans="1:110" s="34" customFormat="1" ht="23.5" customHeight="1" x14ac:dyDescent="0.35">
      <c r="A193" s="27" t="s">
        <v>336</v>
      </c>
      <c r="B193" s="27" t="s">
        <v>337</v>
      </c>
      <c r="C193" s="27" t="s">
        <v>348</v>
      </c>
      <c r="D193" s="27" t="s">
        <v>338</v>
      </c>
      <c r="E193" s="27" t="s">
        <v>339</v>
      </c>
      <c r="F193" s="27"/>
      <c r="G193" s="27"/>
      <c r="H193" s="27" t="s">
        <v>86</v>
      </c>
      <c r="I193" s="27"/>
      <c r="J193" s="27"/>
      <c r="K193" s="27"/>
      <c r="L193" s="27"/>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row>
    <row r="194" spans="1:110" ht="20.149999999999999" customHeight="1" x14ac:dyDescent="0.35">
      <c r="A194" s="27" t="s">
        <v>340</v>
      </c>
      <c r="B194" s="27" t="s">
        <v>337</v>
      </c>
      <c r="C194" s="27" t="s">
        <v>349</v>
      </c>
      <c r="D194" s="27" t="s">
        <v>341</v>
      </c>
      <c r="E194" s="27" t="s">
        <v>342</v>
      </c>
      <c r="F194" s="27"/>
      <c r="G194" s="27"/>
      <c r="H194" s="27" t="s">
        <v>86</v>
      </c>
      <c r="I194" s="27"/>
      <c r="J194" s="27"/>
      <c r="K194" s="27"/>
      <c r="L194" s="27"/>
    </row>
    <row r="195" spans="1:110" s="34" customFormat="1" ht="20.149999999999999" customHeight="1" x14ac:dyDescent="0.35">
      <c r="A195" s="27" t="s">
        <v>340</v>
      </c>
      <c r="B195" s="27" t="s">
        <v>337</v>
      </c>
      <c r="C195" s="27" t="s">
        <v>350</v>
      </c>
      <c r="D195" s="27" t="s">
        <v>343</v>
      </c>
      <c r="E195" s="27" t="s">
        <v>344</v>
      </c>
      <c r="F195" s="27"/>
      <c r="G195" s="27"/>
      <c r="H195" s="27" t="s">
        <v>86</v>
      </c>
      <c r="I195" s="27"/>
      <c r="J195" s="27"/>
      <c r="K195" s="27"/>
      <c r="L195" s="27"/>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row>
    <row r="196" spans="1:110" ht="20.149999999999999" customHeight="1" x14ac:dyDescent="0.35">
      <c r="A196" s="27" t="s">
        <v>340</v>
      </c>
      <c r="B196" s="27" t="s">
        <v>337</v>
      </c>
      <c r="C196" s="27" t="s">
        <v>351</v>
      </c>
      <c r="D196" s="27" t="s">
        <v>345</v>
      </c>
      <c r="E196" s="27" t="s">
        <v>346</v>
      </c>
      <c r="F196" s="27"/>
      <c r="G196" s="27"/>
      <c r="H196" s="27" t="s">
        <v>86</v>
      </c>
      <c r="I196" s="27"/>
      <c r="J196" s="27"/>
      <c r="K196" s="27"/>
      <c r="L196" s="27"/>
    </row>
    <row r="197" spans="1:110" ht="20.149999999999999" customHeight="1" x14ac:dyDescent="0.35">
      <c r="A197" s="27" t="s">
        <v>340</v>
      </c>
      <c r="B197" s="27" t="s">
        <v>337</v>
      </c>
      <c r="C197" s="27" t="s">
        <v>334</v>
      </c>
      <c r="D197" s="27" t="s">
        <v>53</v>
      </c>
      <c r="E197" s="27" t="s">
        <v>347</v>
      </c>
      <c r="F197" s="27">
        <v>1</v>
      </c>
      <c r="G197" s="27" t="s">
        <v>27</v>
      </c>
      <c r="H197" s="35" t="s">
        <v>86</v>
      </c>
      <c r="I197" s="27"/>
      <c r="J197" s="27"/>
      <c r="K197" s="27"/>
      <c r="L197" s="27"/>
    </row>
    <row r="198" spans="1:110" s="166" customFormat="1" ht="20.149999999999999" customHeight="1" x14ac:dyDescent="0.35">
      <c r="A198" s="165"/>
      <c r="B198" s="165"/>
      <c r="C198" s="165"/>
      <c r="D198" s="168"/>
      <c r="E198" s="165"/>
      <c r="F198" s="165"/>
      <c r="G198" s="165"/>
      <c r="H198" s="165"/>
      <c r="I198" s="165"/>
      <c r="J198" s="165"/>
      <c r="K198" s="165"/>
      <c r="L198" s="165"/>
    </row>
    <row r="199" spans="1:110" s="169" customFormat="1" ht="20.149999999999999" customHeight="1" x14ac:dyDescent="0.35">
      <c r="A199" s="55" t="s">
        <v>413</v>
      </c>
      <c r="B199" s="55" t="s">
        <v>414</v>
      </c>
      <c r="C199" s="55" t="s">
        <v>415</v>
      </c>
      <c r="D199" s="55" t="s">
        <v>416</v>
      </c>
      <c r="E199" s="55" t="s">
        <v>417</v>
      </c>
      <c r="F199" s="55">
        <v>3</v>
      </c>
      <c r="G199" s="55" t="s">
        <v>24</v>
      </c>
      <c r="H199" s="55" t="s">
        <v>86</v>
      </c>
      <c r="I199" s="55"/>
      <c r="J199" s="55"/>
      <c r="K199" s="55"/>
      <c r="L199" s="55"/>
    </row>
    <row r="200" spans="1:110" s="169" customFormat="1" ht="20.149999999999999" customHeight="1" x14ac:dyDescent="0.35">
      <c r="A200" s="55" t="s">
        <v>413</v>
      </c>
      <c r="B200" s="55" t="s">
        <v>414</v>
      </c>
      <c r="C200" s="55" t="s">
        <v>766</v>
      </c>
      <c r="D200" s="55" t="s">
        <v>55</v>
      </c>
      <c r="E200" s="55" t="s">
        <v>687</v>
      </c>
      <c r="F200" s="55">
        <v>3</v>
      </c>
      <c r="G200" s="55" t="s">
        <v>20</v>
      </c>
      <c r="H200" s="55" t="s">
        <v>86</v>
      </c>
      <c r="I200" s="55" t="s">
        <v>711</v>
      </c>
      <c r="J200" s="55" t="str">
        <f>I200</f>
        <v>EE (only for Sus./Tranp. Option)</v>
      </c>
      <c r="K200" s="55" t="s">
        <v>401</v>
      </c>
      <c r="L200" s="55" t="s">
        <v>706</v>
      </c>
    </row>
    <row r="201" spans="1:110" s="169" customFormat="1" ht="20.149999999999999" customHeight="1" x14ac:dyDescent="0.35">
      <c r="A201" s="55" t="s">
        <v>413</v>
      </c>
      <c r="B201" s="55" t="s">
        <v>414</v>
      </c>
      <c r="C201" s="55" t="s">
        <v>767</v>
      </c>
      <c r="D201" s="55" t="s">
        <v>55</v>
      </c>
      <c r="E201" s="55" t="s">
        <v>688</v>
      </c>
      <c r="F201" s="55">
        <v>3</v>
      </c>
      <c r="G201" s="55" t="s">
        <v>20</v>
      </c>
      <c r="H201" s="55" t="s">
        <v>86</v>
      </c>
      <c r="I201" s="55" t="str">
        <f>$I$200</f>
        <v>EE (only for Sus./Tranp. Option)</v>
      </c>
      <c r="J201" s="55" t="str">
        <f t="shared" ref="J201:J203" si="1">I201</f>
        <v>EE (only for Sus./Tranp. Option)</v>
      </c>
      <c r="K201" s="55" t="s">
        <v>401</v>
      </c>
      <c r="L201" s="55" t="str">
        <f>$L$200</f>
        <v>CE Eng. Elective only for students in Sustainability/Transportation Option</v>
      </c>
    </row>
    <row r="202" spans="1:110" s="169" customFormat="1" ht="20.149999999999999" customHeight="1" x14ac:dyDescent="0.35">
      <c r="A202" s="55" t="s">
        <v>413</v>
      </c>
      <c r="B202" s="55" t="s">
        <v>414</v>
      </c>
      <c r="C202" s="55" t="s">
        <v>768</v>
      </c>
      <c r="D202" s="55" t="s">
        <v>55</v>
      </c>
      <c r="E202" s="55" t="s">
        <v>689</v>
      </c>
      <c r="F202" s="55">
        <v>3</v>
      </c>
      <c r="G202" s="55" t="s">
        <v>20</v>
      </c>
      <c r="H202" s="55" t="s">
        <v>86</v>
      </c>
      <c r="I202" s="55" t="str">
        <f t="shared" ref="I202:I203" si="2">$I$200</f>
        <v>EE (only for Sus./Tranp. Option)</v>
      </c>
      <c r="J202" s="55" t="str">
        <f t="shared" si="1"/>
        <v>EE (only for Sus./Tranp. Option)</v>
      </c>
      <c r="K202" s="55" t="s">
        <v>401</v>
      </c>
      <c r="L202" s="55" t="str">
        <f t="shared" ref="L202:L203" si="3">$L$200</f>
        <v>CE Eng. Elective only for students in Sustainability/Transportation Option</v>
      </c>
    </row>
    <row r="203" spans="1:110" s="169" customFormat="1" ht="20.149999999999999" customHeight="1" x14ac:dyDescent="0.35">
      <c r="A203" s="55" t="s">
        <v>413</v>
      </c>
      <c r="B203" s="55" t="s">
        <v>414</v>
      </c>
      <c r="C203" s="55" t="s">
        <v>769</v>
      </c>
      <c r="D203" s="55" t="s">
        <v>55</v>
      </c>
      <c r="E203" s="55" t="s">
        <v>690</v>
      </c>
      <c r="F203" s="55">
        <v>3</v>
      </c>
      <c r="G203" s="55" t="s">
        <v>20</v>
      </c>
      <c r="H203" s="55" t="s">
        <v>86</v>
      </c>
      <c r="I203" s="55" t="str">
        <f t="shared" si="2"/>
        <v>EE (only for Sus./Tranp. Option)</v>
      </c>
      <c r="J203" s="55" t="str">
        <f t="shared" si="1"/>
        <v>EE (only for Sus./Tranp. Option)</v>
      </c>
      <c r="K203" s="55" t="s">
        <v>401</v>
      </c>
      <c r="L203" s="55" t="str">
        <f t="shared" si="3"/>
        <v>CE Eng. Elective only for students in Sustainability/Transportation Option</v>
      </c>
    </row>
    <row r="204" spans="1:110" s="169" customFormat="1" ht="20.149999999999999" customHeight="1" x14ac:dyDescent="0.35">
      <c r="A204" s="55" t="s">
        <v>674</v>
      </c>
      <c r="B204" s="55" t="s">
        <v>676</v>
      </c>
      <c r="C204" s="55" t="s">
        <v>739</v>
      </c>
      <c r="D204" s="55" t="s">
        <v>55</v>
      </c>
      <c r="E204" s="55" t="s">
        <v>675</v>
      </c>
      <c r="F204" s="55">
        <v>3</v>
      </c>
      <c r="G204" s="55" t="s">
        <v>24</v>
      </c>
      <c r="H204" s="55" t="s">
        <v>86</v>
      </c>
      <c r="I204" s="55"/>
      <c r="J204" s="55"/>
      <c r="K204" s="55"/>
      <c r="L204" s="55"/>
    </row>
    <row r="205" spans="1:110" s="166" customFormat="1" ht="20.149999999999999" customHeight="1" x14ac:dyDescent="0.35">
      <c r="A205" s="165"/>
      <c r="B205" s="165"/>
      <c r="C205" s="165"/>
      <c r="D205" s="168"/>
      <c r="E205" s="165"/>
      <c r="F205" s="165"/>
      <c r="G205" s="165"/>
      <c r="H205" s="165"/>
      <c r="I205" s="165"/>
      <c r="J205" s="165"/>
      <c r="K205" s="165"/>
      <c r="L205" s="165"/>
    </row>
    <row r="206" spans="1:110" ht="20.149999999999999" customHeight="1" x14ac:dyDescent="0.35">
      <c r="A206" s="27" t="s">
        <v>48</v>
      </c>
      <c r="B206" s="27" t="s">
        <v>49</v>
      </c>
      <c r="C206" s="27" t="s">
        <v>238</v>
      </c>
      <c r="D206" s="27">
        <v>20</v>
      </c>
      <c r="E206" s="27" t="s">
        <v>50</v>
      </c>
      <c r="F206" s="27">
        <v>4</v>
      </c>
      <c r="G206" s="27" t="s">
        <v>20</v>
      </c>
      <c r="H206" s="27" t="s">
        <v>86</v>
      </c>
      <c r="I206" s="27"/>
      <c r="J206" s="27" t="s">
        <v>48</v>
      </c>
      <c r="K206" s="27"/>
      <c r="L206" s="27"/>
    </row>
  </sheetData>
  <sheetProtection algorithmName="SHA-512" hashValue="UXcVv2q6bjYZGgoTCwjsfgcricFlSwZ4O6GRNGNqH90Xf0bEofykKiWEv8esAIow5y2yvHZONyz1eb5vDtnu5g==" saltValue="8RDhFV2Bm8RGEKUunVHsng==" spinCount="100000" sheet="1" objects="1" scenarios="1"/>
  <sortState xmlns:xlrd2="http://schemas.microsoft.com/office/spreadsheetml/2017/richdata2" ref="A6:L167">
    <sortCondition ref="C6:C167"/>
  </sortState>
  <customSheetViews>
    <customSheetView guid="{01C77170-9B80-4B41-93A1-200096C3CB54}" scale="50" showGridLines="0">
      <pane ySplit="4" topLeftCell="A5" activePane="bottomLeft" state="frozen"/>
      <selection pane="bottomLeft" activeCell="L20" sqref="L20"/>
      <pageMargins left="0.7" right="0.7" top="0.75" bottom="0.75" header="0.3" footer="0.3"/>
      <pageSetup orientation="portrait" r:id="rId1"/>
    </customSheetView>
  </customSheetViews>
  <mergeCells count="3">
    <mergeCell ref="A1:L1"/>
    <mergeCell ref="A3:L3"/>
    <mergeCell ref="A2:L2"/>
  </mergeCells>
  <hyperlinks>
    <hyperlink ref="A3" r:id="rId2" xr:uid="{00000000-0004-0000-0700-000000000000}"/>
    <hyperlink ref="A2" r:id="rId3" xr:uid="{00000000-0004-0000-0700-000001000000}"/>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O31"/>
  <sheetViews>
    <sheetView showGridLines="0" topLeftCell="A4" zoomScale="90" zoomScaleNormal="90" workbookViewId="0">
      <selection activeCell="I30" sqref="I30"/>
    </sheetView>
  </sheetViews>
  <sheetFormatPr defaultRowHeight="14.5" x14ac:dyDescent="0.35"/>
  <cols>
    <col min="3" max="3" width="15" customWidth="1"/>
    <col min="6" max="6" width="11.26953125" customWidth="1"/>
    <col min="7" max="7" width="12.7265625" customWidth="1"/>
  </cols>
  <sheetData>
    <row r="3" spans="1:15" ht="23.5" x14ac:dyDescent="0.55000000000000004">
      <c r="A3" s="61" t="s">
        <v>492</v>
      </c>
    </row>
    <row r="5" spans="1:15" ht="45.75" customHeight="1" x14ac:dyDescent="0.35">
      <c r="A5" s="324" t="s">
        <v>705</v>
      </c>
      <c r="B5" s="325"/>
      <c r="C5" s="325"/>
      <c r="D5" s="325"/>
      <c r="E5" s="325"/>
      <c r="F5" s="325"/>
      <c r="G5" s="325"/>
      <c r="H5" s="325"/>
      <c r="I5" s="325"/>
      <c r="J5" s="326"/>
    </row>
    <row r="6" spans="1:15" x14ac:dyDescent="0.35">
      <c r="A6" s="79" t="s">
        <v>534</v>
      </c>
      <c r="B6" s="63"/>
      <c r="C6" s="63"/>
      <c r="D6" s="63"/>
      <c r="E6" s="63"/>
      <c r="F6" s="63"/>
      <c r="G6" s="63"/>
      <c r="H6" s="63"/>
      <c r="I6" s="63"/>
      <c r="J6" s="80"/>
    </row>
    <row r="7" spans="1:15" x14ac:dyDescent="0.35">
      <c r="A7" s="81"/>
      <c r="B7" s="69"/>
      <c r="C7" s="69"/>
      <c r="D7" s="69"/>
      <c r="E7" s="69" t="s">
        <v>533</v>
      </c>
      <c r="F7" s="69" t="s">
        <v>532</v>
      </c>
      <c r="G7" s="69"/>
      <c r="H7" s="69"/>
      <c r="I7" s="69"/>
      <c r="J7" s="70" t="s">
        <v>523</v>
      </c>
    </row>
    <row r="9" spans="1:15" x14ac:dyDescent="0.35">
      <c r="A9" s="71" t="s">
        <v>521</v>
      </c>
      <c r="B9" s="72"/>
      <c r="C9" s="73"/>
      <c r="D9" s="74" t="s">
        <v>522</v>
      </c>
      <c r="E9" s="72"/>
      <c r="F9" s="75" t="s">
        <v>519</v>
      </c>
      <c r="G9" s="75" t="s">
        <v>500</v>
      </c>
      <c r="H9" s="75" t="s">
        <v>523</v>
      </c>
      <c r="I9" s="76" t="s">
        <v>502</v>
      </c>
      <c r="J9" s="75" t="s">
        <v>524</v>
      </c>
      <c r="K9" s="75" t="s">
        <v>520</v>
      </c>
      <c r="L9" s="77" t="s">
        <v>525</v>
      </c>
      <c r="M9" s="75"/>
      <c r="N9" s="76" t="s">
        <v>502</v>
      </c>
      <c r="O9" s="78" t="s">
        <v>526</v>
      </c>
    </row>
    <row r="10" spans="1:15" x14ac:dyDescent="0.35">
      <c r="A10" s="71" t="s">
        <v>531</v>
      </c>
      <c r="B10" s="72"/>
      <c r="C10" s="73"/>
      <c r="D10" s="62" t="s">
        <v>522</v>
      </c>
      <c r="E10" s="63"/>
      <c r="F10" s="64" t="s">
        <v>528</v>
      </c>
      <c r="G10" s="64" t="s">
        <v>500</v>
      </c>
      <c r="H10" s="64" t="s">
        <v>523</v>
      </c>
      <c r="I10" s="65" t="s">
        <v>502</v>
      </c>
      <c r="J10" s="64" t="s">
        <v>529</v>
      </c>
      <c r="K10" s="64" t="s">
        <v>520</v>
      </c>
      <c r="L10" s="66" t="s">
        <v>525</v>
      </c>
      <c r="M10" s="64"/>
      <c r="N10" s="65" t="s">
        <v>502</v>
      </c>
      <c r="O10" s="67" t="s">
        <v>530</v>
      </c>
    </row>
    <row r="11" spans="1:15" x14ac:dyDescent="0.35">
      <c r="D11" s="68" t="s">
        <v>527</v>
      </c>
      <c r="E11" s="69"/>
      <c r="F11" s="69"/>
      <c r="G11" s="69"/>
      <c r="H11" s="69"/>
      <c r="I11" s="69"/>
      <c r="J11" s="69"/>
      <c r="K11" s="69"/>
      <c r="L11" s="69"/>
      <c r="M11" s="69"/>
      <c r="N11" s="69"/>
      <c r="O11" s="70"/>
    </row>
    <row r="12" spans="1:15" x14ac:dyDescent="0.35">
      <c r="A12" s="60" t="s">
        <v>494</v>
      </c>
    </row>
    <row r="13" spans="1:15" x14ac:dyDescent="0.35">
      <c r="A13" s="60" t="s">
        <v>493</v>
      </c>
    </row>
    <row r="14" spans="1:15" x14ac:dyDescent="0.35">
      <c r="A14" t="s">
        <v>495</v>
      </c>
    </row>
    <row r="18" spans="1:12" ht="23.5" x14ac:dyDescent="0.55000000000000004">
      <c r="A18" s="61" t="s">
        <v>496</v>
      </c>
      <c r="F18" s="146" t="s">
        <v>722</v>
      </c>
    </row>
    <row r="19" spans="1:12" ht="24" thickBot="1" x14ac:dyDescent="0.6">
      <c r="A19" s="61" t="s">
        <v>497</v>
      </c>
      <c r="F19" s="146" t="s">
        <v>721</v>
      </c>
    </row>
    <row r="20" spans="1:12" x14ac:dyDescent="0.35">
      <c r="A20" s="74" t="s">
        <v>498</v>
      </c>
      <c r="B20" s="72"/>
      <c r="C20" s="72" t="s">
        <v>499</v>
      </c>
      <c r="D20" s="72" t="s">
        <v>500</v>
      </c>
      <c r="E20" s="72" t="s">
        <v>501</v>
      </c>
      <c r="F20" s="82" t="s">
        <v>502</v>
      </c>
      <c r="G20" s="73" t="s">
        <v>503</v>
      </c>
      <c r="I20" s="321" t="s">
        <v>664</v>
      </c>
      <c r="J20" s="322"/>
      <c r="K20" s="322"/>
      <c r="L20" s="323"/>
    </row>
    <row r="21" spans="1:12" x14ac:dyDescent="0.35">
      <c r="A21" s="62" t="s">
        <v>504</v>
      </c>
      <c r="B21" s="63"/>
      <c r="C21" s="63" t="s">
        <v>506</v>
      </c>
      <c r="D21" s="63" t="s">
        <v>500</v>
      </c>
      <c r="E21" s="63" t="s">
        <v>507</v>
      </c>
      <c r="F21" s="83" t="s">
        <v>502</v>
      </c>
      <c r="G21" s="80" t="s">
        <v>508</v>
      </c>
      <c r="I21" s="149" t="s">
        <v>665</v>
      </c>
      <c r="J21" s="150"/>
      <c r="K21" s="150"/>
      <c r="L21" s="151"/>
    </row>
    <row r="22" spans="1:12" ht="15" thickBot="1" x14ac:dyDescent="0.4">
      <c r="A22" s="84"/>
      <c r="C22" t="s">
        <v>511</v>
      </c>
      <c r="G22" s="85"/>
      <c r="I22" s="152" t="s">
        <v>666</v>
      </c>
      <c r="J22" s="153"/>
      <c r="K22" s="153"/>
      <c r="L22" s="154"/>
    </row>
    <row r="23" spans="1:12" x14ac:dyDescent="0.35">
      <c r="A23" s="68"/>
      <c r="B23" s="69"/>
      <c r="C23" s="69" t="s">
        <v>509</v>
      </c>
      <c r="D23" s="69"/>
      <c r="E23" s="69"/>
      <c r="F23" s="69"/>
      <c r="G23" s="70"/>
    </row>
    <row r="25" spans="1:12" ht="23.5" x14ac:dyDescent="0.55000000000000004">
      <c r="A25" s="61" t="s">
        <v>813</v>
      </c>
    </row>
    <row r="26" spans="1:12" x14ac:dyDescent="0.35">
      <c r="A26" s="74" t="s">
        <v>498</v>
      </c>
      <c r="B26" s="72"/>
      <c r="C26" s="72" t="s">
        <v>505</v>
      </c>
      <c r="D26" s="72" t="s">
        <v>500</v>
      </c>
      <c r="E26" s="72" t="s">
        <v>501</v>
      </c>
      <c r="F26" s="82" t="s">
        <v>502</v>
      </c>
      <c r="G26" s="73" t="s">
        <v>510</v>
      </c>
    </row>
    <row r="27" spans="1:12" x14ac:dyDescent="0.35">
      <c r="A27" s="62" t="s">
        <v>504</v>
      </c>
      <c r="B27" s="63"/>
      <c r="C27" s="63" t="s">
        <v>505</v>
      </c>
      <c r="D27" s="63" t="s">
        <v>500</v>
      </c>
      <c r="E27" s="63" t="s">
        <v>507</v>
      </c>
      <c r="F27" s="83" t="s">
        <v>502</v>
      </c>
      <c r="G27" s="80" t="s">
        <v>510</v>
      </c>
    </row>
    <row r="28" spans="1:12" x14ac:dyDescent="0.35">
      <c r="A28" s="84"/>
      <c r="C28" t="s">
        <v>512</v>
      </c>
      <c r="G28" s="85"/>
    </row>
    <row r="29" spans="1:12" x14ac:dyDescent="0.35">
      <c r="A29" s="68"/>
      <c r="B29" s="69"/>
      <c r="C29" s="69" t="s">
        <v>509</v>
      </c>
      <c r="D29" s="69"/>
      <c r="E29" s="69"/>
      <c r="F29" s="69"/>
      <c r="G29" s="70"/>
    </row>
    <row r="30" spans="1:12" x14ac:dyDescent="0.35">
      <c r="A30" s="148" t="s">
        <v>723</v>
      </c>
      <c r="K30" s="148" t="s">
        <v>724</v>
      </c>
    </row>
    <row r="31" spans="1:12" x14ac:dyDescent="0.35">
      <c r="A31" s="146" t="s">
        <v>722</v>
      </c>
      <c r="K31" s="146" t="s">
        <v>721</v>
      </c>
    </row>
  </sheetData>
  <sheetProtection algorithmName="SHA-512" hashValue="ygmPNIoafNW7LhIEpbTH60D46RA3SldXL2wYWOqIraavJCQfW73J77JQ60o4zKIE/34ee1L+m6i/cg4thyOSEA==" saltValue="rKJNwnRAkEBPwdSLNL4DRg==" spinCount="100000" sheet="1" objects="1" scenarios="1"/>
  <customSheetViews>
    <customSheetView guid="{01C77170-9B80-4B41-93A1-200096C3CB54}" showGridLines="0">
      <selection activeCell="A5" sqref="A5"/>
      <pageMargins left="0.7" right="0.7" top="0.75" bottom="0.75" header="0.3" footer="0.3"/>
      <pageSetup orientation="portrait" r:id="rId1"/>
    </customSheetView>
  </customSheetViews>
  <mergeCells count="2">
    <mergeCell ref="I20:L20"/>
    <mergeCell ref="A5:J5"/>
  </mergeCells>
  <hyperlinks>
    <hyperlink ref="E7" r:id="rId2" location="6109" display="http://www.gwu.edu/~bulletin/grad/eap.html - 6109" xr:uid="{00000000-0004-0000-0800-000000000000}"/>
    <hyperlink ref="F18" r:id="rId3" location="Master_of_Science" xr:uid="{00000000-0004-0000-0800-000001000000}"/>
    <hyperlink ref="F19" r:id="rId4" location="Graduate" xr:uid="{00000000-0004-0000-0800-000002000000}"/>
    <hyperlink ref="A31" r:id="rId5" location="Master_of_Science" xr:uid="{00000000-0004-0000-0800-000003000000}"/>
    <hyperlink ref="K31" r:id="rId6" location="Graduate" xr:uid="{00000000-0004-0000-0800-000004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NOTES</vt:lpstr>
      <vt:lpstr>CE Program</vt:lpstr>
      <vt:lpstr>Env. Eng Option</vt:lpstr>
      <vt:lpstr>NTE Req.</vt:lpstr>
      <vt:lpstr>CE 5yr MSc Struc</vt:lpstr>
      <vt:lpstr>CE 5yr MSc Env</vt:lpstr>
      <vt:lpstr>Sus. Minor</vt:lpstr>
      <vt:lpstr>Course List</vt:lpstr>
      <vt:lpstr>Ph.D. &amp; M.Sc. Rules</vt:lpstr>
      <vt:lpstr>Certificate Degree</vt:lpstr>
      <vt:lpstr>'CE 5yr MSc Env'!Print_Area</vt:lpstr>
      <vt:lpstr>'CE 5yr MSc Struc'!Print_Area</vt:lpstr>
      <vt:lpstr>'CE Program'!Print_Area</vt:lpstr>
      <vt:lpstr>'Course List'!Print_Area</vt:lpstr>
      <vt:lpstr>'Env. Eng Option'!Print_Area</vt:lpstr>
      <vt:lpstr>NOTES!Print_Area</vt:lpstr>
    </vt:vector>
  </TitlesOfParts>
  <Company>GWU SEAS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deritis</dc:creator>
  <cp:lastModifiedBy>Badie, Sameh S.</cp:lastModifiedBy>
  <cp:lastPrinted>2013-04-22T19:06:55Z</cp:lastPrinted>
  <dcterms:created xsi:type="dcterms:W3CDTF">2011-08-12T13:45:23Z</dcterms:created>
  <dcterms:modified xsi:type="dcterms:W3CDTF">2025-05-08T19:54:37Z</dcterms:modified>
</cp:coreProperties>
</file>